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995" tabRatio="949"/>
  </bookViews>
  <sheets>
    <sheet name="附件4" sheetId="49" r:id="rId1"/>
    <sheet name="水利工程施工统计表" sheetId="27" state="hidden" r:id="rId2"/>
    <sheet name="C001" sheetId="3" state="hidden" r:id="rId3"/>
    <sheet name="C003-1" sheetId="29" state="hidden" r:id="rId4"/>
    <sheet name="C004" sheetId="8" state="hidden" r:id="rId5"/>
    <sheet name="C005-2" sheetId="6" state="hidden" r:id="rId6"/>
    <sheet name="C006-1" sheetId="5" state="hidden" r:id="rId7"/>
    <sheet name="C006-2" sheetId="4" state="hidden" r:id="rId8"/>
    <sheet name="C007等菜北标" sheetId="9" state="hidden" r:id="rId9"/>
    <sheet name="Y002" sheetId="10" state="hidden" r:id="rId10"/>
    <sheet name="Y003" sheetId="11" state="hidden" r:id="rId11"/>
    <sheet name="J001-2" sheetId="12" state="hidden" r:id="rId12"/>
    <sheet name="J002-1" sheetId="30" state="hidden" r:id="rId13"/>
    <sheet name="J002-2" sheetId="13" state="hidden" r:id="rId14"/>
    <sheet name="J005-1" sheetId="14" state="hidden" r:id="rId15"/>
    <sheet name="J005-2" sheetId="15" state="hidden" r:id="rId16"/>
    <sheet name="J006-1" sheetId="16" state="hidden" r:id="rId17"/>
    <sheet name="J007-1" sheetId="17" state="hidden" r:id="rId18"/>
    <sheet name="J007-2 " sheetId="26" state="hidden" r:id="rId19"/>
    <sheet name="J008-1" sheetId="31" state="hidden" r:id="rId20"/>
    <sheet name="J008-2" sheetId="18" state="hidden" r:id="rId21"/>
    <sheet name="J009-1" sheetId="33" state="hidden" r:id="rId22"/>
    <sheet name="J009-2" sheetId="32" state="hidden" r:id="rId23"/>
    <sheet name="J010-1" sheetId="19" state="hidden" r:id="rId24"/>
    <sheet name="J010-2" sheetId="20" state="hidden" r:id="rId25"/>
    <sheet name="J011-2" sheetId="34" state="hidden" r:id="rId26"/>
    <sheet name="H001" sheetId="35" state="hidden" r:id="rId27"/>
    <sheet name="H002-1" sheetId="22" state="hidden" r:id="rId28"/>
    <sheet name="H002-2" sheetId="23" state="hidden" r:id="rId29"/>
    <sheet name="H003-1" sheetId="36" state="hidden" r:id="rId30"/>
    <sheet name="H004" sheetId="24" state="hidden" r:id="rId31"/>
    <sheet name="H005" sheetId="25" state="hidden" r:id="rId32"/>
  </sheets>
  <definedNames>
    <definedName name="_xlnm.Print_Area" localSheetId="2">'C001'!$A$1:$I$15</definedName>
    <definedName name="_xlnm.Print_Area" localSheetId="4">'C004'!$A$1:$I$15</definedName>
    <definedName name="_xlnm.Print_Area" localSheetId="5">'C005-2'!$A$2:$I$15</definedName>
    <definedName name="_xlnm.Print_Area" localSheetId="6">'C006-1'!$A$2:$I$15</definedName>
    <definedName name="_xlnm.Print_Area" localSheetId="7">'C006-2'!$A$2:$I$15</definedName>
    <definedName name="_xlnm.Print_Area" localSheetId="8">'C007等菜北标'!$A$2:$I$15</definedName>
    <definedName name="_xlnm.Print_Area" localSheetId="27">'H002-1'!$A$2:$I$15</definedName>
    <definedName name="_xlnm.Print_Area" localSheetId="28">'H002-2'!$A$2:$I$15</definedName>
    <definedName name="_xlnm.Print_Area" localSheetId="30">'H004'!$A$2:$I$15</definedName>
    <definedName name="_xlnm.Print_Area" localSheetId="31">'H005'!$A$2:$I$15</definedName>
    <definedName name="_xlnm.Print_Area" localSheetId="11">'J001-2'!$A$2:$I$15</definedName>
    <definedName name="_xlnm.Print_Area" localSheetId="13">'J002-2'!$A$2:$I$15</definedName>
    <definedName name="_xlnm.Print_Area" localSheetId="14">'J005-1'!$A$2:$I$15</definedName>
    <definedName name="_xlnm.Print_Area" localSheetId="15">'J005-2'!$A$2:$I$15</definedName>
    <definedName name="_xlnm.Print_Area" localSheetId="16">'J006-1'!$A$2:$I$15</definedName>
    <definedName name="_xlnm.Print_Area" localSheetId="17">'J007-1'!$A$2:$I$15</definedName>
    <definedName name="_xlnm.Print_Area" localSheetId="18">'J007-2 '!$A$2:$I$15</definedName>
    <definedName name="_xlnm.Print_Area" localSheetId="20">'J008-2'!$A$2:$I$15</definedName>
    <definedName name="_xlnm.Print_Area" localSheetId="23">'J010-1'!$A$2:$I$15</definedName>
    <definedName name="_xlnm.Print_Area" localSheetId="24">'J010-2'!$A$2:$I$15</definedName>
    <definedName name="_xlnm.Print_Area" localSheetId="9">'Y002'!$A$2:$I$15</definedName>
    <definedName name="_xlnm.Print_Area" localSheetId="10">'Y003'!$A$2:$I$15</definedName>
    <definedName name="_xlnm.Print_Area" localSheetId="3">'C003-1'!$A$1:$I$15</definedName>
    <definedName name="_xlnm.Print_Area" localSheetId="12">'J002-1'!$A$2:$I$15</definedName>
    <definedName name="_xlnm.Print_Area" localSheetId="19">'J008-1'!$A$2:$I$15</definedName>
    <definedName name="_xlnm.Print_Area" localSheetId="22">'J009-2'!$A$2:$I$15</definedName>
    <definedName name="_xlnm.Print_Area" localSheetId="21">'J009-1'!$A$2:$I$15</definedName>
    <definedName name="_xlnm.Print_Area" localSheetId="25">'J011-2'!$A$2:$I$15</definedName>
    <definedName name="_xlnm.Print_Area" localSheetId="26">'H001'!$A$2:$I$15</definedName>
    <definedName name="_xlnm.Print_Area" localSheetId="29">'H003-1'!$A$2:$I$15</definedName>
    <definedName name="_xlnm._FilterDatabase" localSheetId="0" hidden="1">附件4!$A:$E</definedName>
    <definedName name="_xlnm.Print_Titles" localSheetId="0">附件4!$1:$3</definedName>
  </definedNames>
  <calcPr calcId="144525"/>
</workbook>
</file>

<file path=xl/sharedStrings.xml><?xml version="1.0" encoding="utf-8"?>
<sst xmlns="http://schemas.openxmlformats.org/spreadsheetml/2006/main" count="1809" uniqueCount="477">
  <si>
    <t>附件4</t>
  </si>
  <si>
    <t>引江济淮工程（安徽段）2021年度监理合同履约考核汇总得分统计表</t>
  </si>
  <si>
    <t>序号</t>
  </si>
  <si>
    <t>合同名称</t>
  </si>
  <si>
    <t>合同单位</t>
  </si>
  <si>
    <t>考核得分</t>
  </si>
  <si>
    <t>备注</t>
  </si>
  <si>
    <t>菜巢分水岭以北庐江境公路桥梁工程建设监理</t>
  </si>
  <si>
    <t>安徽省公路工程建设监理有限责任公司</t>
  </si>
  <si>
    <t>J011、J012标水运工程建设监理</t>
  </si>
  <si>
    <t>安徽省中兴工程监理有限公司</t>
  </si>
  <si>
    <t>X002-1兆河船闸水运工程建设监理</t>
  </si>
  <si>
    <t>天津天科工程管理有限公司</t>
  </si>
  <si>
    <t>肥西派河口水运工程建设监理（Y004巢湖湖区航道、J001-3派河口船闸及蜀山船闸闸下锚）</t>
  </si>
  <si>
    <t>J005-1标工程建设监理</t>
  </si>
  <si>
    <t>安徽省水利水电工程建设监理中心（联合体牵头人）</t>
  </si>
  <si>
    <t>C001枞阳小港航道、C002菜子湖湖区疏浚监理</t>
  </si>
  <si>
    <t>广州南华工程管理有限公司</t>
  </si>
  <si>
    <t>C006-4公路桥梁工程建设监理</t>
  </si>
  <si>
    <t>中咨工程管理咨询有限公司</t>
  </si>
  <si>
    <t>J010-3、J012-3标工程建设监理</t>
  </si>
  <si>
    <t>安徽省高等级公路工程监理有限公司</t>
  </si>
  <si>
    <t>J002市政桥梁（青龙桥、玉兰大道桥、金寨南路桥）工程建设监理</t>
  </si>
  <si>
    <t>武汉桥梁建筑工程监理有限公司</t>
  </si>
  <si>
    <t>H001标工程建设监理</t>
  </si>
  <si>
    <t>上海宏波工程咨询管理有限公司</t>
  </si>
  <si>
    <t>J006-4市政桥梁（兴业大道桥、中肯路桥、望江西路桥）监理</t>
  </si>
  <si>
    <t>上海同济市政公路工程咨询有限公司</t>
  </si>
  <si>
    <t>C005标工程建设监理</t>
  </si>
  <si>
    <t>合肥工大建设监理有限责任公司（联合体成员）</t>
  </si>
  <si>
    <t>水利部丹江口水利枢纽管理局建设监理中心（联合体牵头人）</t>
  </si>
  <si>
    <t>菜巢分水岭以北庐江境水利工程建设监理</t>
  </si>
  <si>
    <t>黄河工程咨询监理有限责任公司</t>
  </si>
  <si>
    <t>J010-1、J010-2标工程建设监理</t>
  </si>
  <si>
    <t>广东顺水工程建设监理有限公司</t>
  </si>
  <si>
    <t>J002-1标工程建设监理</t>
  </si>
  <si>
    <t>湖南水利水电工程监理承包总公司</t>
  </si>
  <si>
    <t>C006水利工程标工程建设监理</t>
  </si>
  <si>
    <t>江苏科兴项目管理有限公司</t>
  </si>
  <si>
    <t>C006公路桥梁工程建设监理</t>
  </si>
  <si>
    <t>蜀山复线船闸工程建设监理标</t>
  </si>
  <si>
    <t>C003标工程建设监理</t>
  </si>
  <si>
    <t>上海市市政工程管理咨询有限公司（联合体成员）</t>
  </si>
  <si>
    <t>C001标工程建设监理</t>
  </si>
  <si>
    <t>安徽省中兴工程监理有限公司（联合体成员）</t>
  </si>
  <si>
    <t>J001标工程建设监理</t>
  </si>
  <si>
    <t>中水淮河安徽恒信工程咨询有限公司</t>
  </si>
  <si>
    <t>J007标工程建设监理</t>
  </si>
  <si>
    <t>福建省交通建设工程监理咨询有限公司（联合体成员）</t>
  </si>
  <si>
    <t>J009水利工程标工程建设监理</t>
  </si>
  <si>
    <t>J009公路桥梁工程建设监理</t>
  </si>
  <si>
    <t>总承包监理（截污导流水质保护黄陂湖节制闸工程）</t>
  </si>
  <si>
    <t>临淮岗鱼道工程总承包监理</t>
  </si>
  <si>
    <t>江苏华宁工程咨询有限公司(联合体成员）</t>
  </si>
  <si>
    <t>C004标工程建设监理</t>
  </si>
  <si>
    <t>武汉长科工程建设监理有限责任公司（联合体牵头人）</t>
  </si>
  <si>
    <t>武汉桥梁建筑工程监理有限公司（联合体成员）</t>
  </si>
  <si>
    <t>J011水利工程建设监理</t>
  </si>
  <si>
    <t>中水淮河规划设计研究有限公司</t>
  </si>
  <si>
    <t>J008标工程建设监理</t>
  </si>
  <si>
    <t>安徽省江河水利水电监理咨询有限公司（联合体牵头人）</t>
  </si>
  <si>
    <t>J002-2标工程建设监理</t>
  </si>
  <si>
    <t>水利部丹江口水利枢纽管理局建设监理中心</t>
  </si>
  <si>
    <t>派河口泵站枢纽、枞阳引江枢纽及桐城孔城段泵站供电线路工程监理</t>
  </si>
  <si>
    <t>安徽新能电力工程监理咨询有限公司</t>
  </si>
  <si>
    <t>安徽省高等级公路监理有限公司（联合体成员）</t>
  </si>
  <si>
    <t>Y002、Y003标工程建设监理</t>
  </si>
  <si>
    <t>J005-2.J006-1标工程建设监理</t>
  </si>
  <si>
    <t>安徽省水利水电工程建设监理中心</t>
  </si>
  <si>
    <t>J002-3标（公路部分）工程建设监理</t>
  </si>
  <si>
    <t>H004.H005标工程建设监理（亳州供水、阜阳供水、西淝河上段龙德～省界河段工程）</t>
  </si>
  <si>
    <t>安徽省大禹水利工程科技有限公司</t>
  </si>
  <si>
    <t>安徽省大禹水利工程科技有限公司（联合体牵头人）</t>
  </si>
  <si>
    <t>河南明珠工程管理有限公司（联合体牵头人）</t>
  </si>
  <si>
    <t>J006-5公路桥梁（清溪西路桥）监理标</t>
  </si>
  <si>
    <t>福建省交通建设工程监理咨询有限公司</t>
  </si>
  <si>
    <t>凤凰颈引江枢纽工程监理标</t>
  </si>
  <si>
    <t>山东龙信达咨询监理有限公司</t>
  </si>
  <si>
    <t>上海宏波工程咨询管理有限公司（评价联合体牵头人）</t>
  </si>
  <si>
    <t>C007庐江船闸、Y001白山船闸水运工程建设监理</t>
  </si>
  <si>
    <t>截污导流水质保护东淝河-瓦埠湖沿线截导污工程总承包监理标</t>
  </si>
  <si>
    <t>附件2：</t>
  </si>
  <si>
    <t>引江济淮工程(工程）水利工程建设施工合同2020年上半年度履约考核汇总表</t>
  </si>
  <si>
    <t>合同编号</t>
  </si>
  <si>
    <t>项目概况</t>
  </si>
  <si>
    <t>建管处</t>
  </si>
  <si>
    <t>合同签订时间</t>
  </si>
  <si>
    <t>合同额（万元）</t>
  </si>
  <si>
    <t>等级</t>
  </si>
  <si>
    <t>管理人员到位（10分）</t>
  </si>
  <si>
    <t>机械设备到位（10分）</t>
  </si>
  <si>
    <t>工程进度管理</t>
  </si>
  <si>
    <t>工程质量管理</t>
  </si>
  <si>
    <t>施工技术管理（15分）</t>
  </si>
  <si>
    <t>劳务分包管理、农民工工资拖欠情况（10分）</t>
  </si>
  <si>
    <t>安全生产及文明施工（20分）</t>
  </si>
  <si>
    <t>打分汇总</t>
  </si>
  <si>
    <t>进度管理（5分）</t>
  </si>
  <si>
    <t>实际进度（10分）</t>
  </si>
  <si>
    <t>质量管理体系（5分）</t>
  </si>
  <si>
    <t>工程质量行为（9分）</t>
  </si>
  <si>
    <t>质量管理效果（6分）</t>
  </si>
  <si>
    <t>劳务分包管理</t>
  </si>
  <si>
    <t>农民工工资拖欠情况</t>
  </si>
  <si>
    <t>合计</t>
  </si>
  <si>
    <t>YJJH-YJJC-GC-20181102117</t>
  </si>
  <si>
    <t>施工C001标（引江济巢段菜巢线枞阳枢纽）</t>
  </si>
  <si>
    <t>评价联合体牵头人安徽水安建设集团股份有限公司（不评价联合体成员中建筑港集团有限公司）</t>
  </si>
  <si>
    <t>桩号00+000～10+850，该标段总长10.85km。主要内容包括枞阳引江枢纽（含泵站、节制闸、船闸、过鱼设施、跨渠交通桥等）、4.94km河道疏浚及左右岸堤防加固、拆除重建跨河桥梁1座（S228长河大桥）、锚地、新建或加固交叉建筑物13座（堤涵共6座：含拆除重建2座，加固4 座；泵站1座；管护道路（水系连通）桥梁6座）、鱼类增殖站、水文监测站、供电工程、管理用房以及水土保持</t>
  </si>
  <si>
    <t>安庆</t>
  </si>
  <si>
    <t>良好</t>
  </si>
  <si>
    <t>1、抽查了节制闸主体结构综合劳务合同（安徽垚磊劳务有限公司164.480945万元），不能与所用人员劳动合同有效关联。
2、抽查了桥梁主体模板脚手架建设工程施工专业分包合同（安徽垚磊劳务有限公司95.8125万元）含模板脚手架主材包工包料，按专业分包签订合同，只是向报监理报备。</t>
  </si>
  <si>
    <t>建管处打分10分</t>
  </si>
  <si>
    <t>YJJH-YJJC-GC-20190408148</t>
  </si>
  <si>
    <t>引江济巢段菜巢线C003-1(河渠)标</t>
  </si>
  <si>
    <t>中国水利水电第七工程局有限公司</t>
  </si>
  <si>
    <t>1、抽查了42+490-46+980、46+980-50+535、50+535-54+091土石方机械作业工程合同：合同价包含了机械、人员、材料（柴油采用三方合同，甲控乙供，分包合同包含此部分费用）、技术、质量等全部费用，与水利部（2016）420文要求有出入。机械设备仅有进场报验单，设备不能区分属于对应分包合同所有，设备也多为分包单位租赁。监理按分包合同标准对土石方机械作业工程合同进行审核，未报建管处审批。
2、目前现场已施工的有护底、护坡砼、渠系交叉建筑物等施工，但未签订合同。
3、分包合同均由项目部签订，项目启用章文件未明确可适用于签订合同。</t>
  </si>
  <si>
    <t>YJJH-YJJC-GC-20181026113</t>
  </si>
  <si>
    <t>施工C004标（引江济巢段菜巢线）</t>
  </si>
  <si>
    <t xml:space="preserve">中铁二局集团有限公司 </t>
  </si>
  <si>
    <t>C004标主要工程内容为河渠工程和跨河桥梁工程。其中河渠工程起止桩号54+091～67+050，标段总长约12.96km，主要工程内容包括河道土石方开挖、膨胀土与崩解岩边坡防护、边坡防护、新建管护道路、新建20座跌水和6座灌溉泵站、弃渣场水土保持工程等。跨河桥梁工程为夏庄桥等9座桥梁</t>
  </si>
  <si>
    <t>庐江</t>
  </si>
  <si>
    <t>YJJH-YJJC-GC-20171204026</t>
  </si>
  <si>
    <t>施工C005-1标（引江济巢段庐铜铁路交叉先行建设河渠工程）</t>
  </si>
  <si>
    <t xml:space="preserve">中铁十七局集团有限公司 </t>
  </si>
  <si>
    <t>庐铜铁路姚庄大桥防护加固工程：对已建庐铜铁路姚庄大桥（铁路桩号DK8+704.145～DK8+925.85处），1#、2#桥墩加设防撞保护设施，施工过程中对0#桥台、3#桥墩进行防护；河道工程：引江济淮工程引江济巢段（桩号K67+050～K67+450段）长度400m的河道土石方开挖、护砌工程，灌注桩工程、弃土整理和安全监测等；桥梁工程：引江济淮工程引江济巢段桩号K67+149m处新建桥梁，新建的殷桥为三跨变截面连续梁桥，跨径布置为72m+120m+72m连续梁，桥梁全长271m，道路等级为三级公路</t>
  </si>
  <si>
    <t>YJJH-YJJC-GC-20180205042</t>
  </si>
  <si>
    <t>施工C005-2标工程（引江济巢段菜巢线）</t>
  </si>
  <si>
    <t xml:space="preserve">安徽水安建设集团股份有限公司   </t>
  </si>
  <si>
    <t>菜子湖线桩号67+450～72+240段长4.79km范围内的河道、渠系交叉建筑物、跨河桥梁及影响处理工程等。河道工程为河渠开挖、膨胀土及崩解岩边坡治理、边坡防护等；渠系交叉建筑物工程为新建小山跌水、姚庄跌水、瓦院跌水、桂岗跌水、三河跌水、三星墩跌水、周家院跌水、张冲跌水，共8座跌水；跨河桥梁工程为三担桥、王屯桥、杨村桥、黄庄桥、桂山岗桥、X065桥，共6座桥梁</t>
  </si>
  <si>
    <t>1、抽查施工专业分包合同（合同价190.2249万元）：合同为安徽水安集团与安徽垚磊劳务有限公司签订，未采用建设部示范文本，采用承包人内部统一文本，合同签订时间为2019年12月30日，合同费用为工程量清单单价和工程量计算、按月计量，包含了人员、管理、检测、材料、机械、利润、辅材、税金等全部费用，未经监理审批、未经项目法人批准，相关台账有监理、建管处确认。经现场咨询，存在大量类似专业分包合同未审批。
2、抽查劳务分包合同（合同价11.4850万元）：合同为安徽水安集团与安徽鸿开劳务有限公司签订，未采用建设部示范文本，采用承包人内部统一文本，合同签订时间为2019年11月1日，合同费用为工程量清单单价和工程量计算，包含了人员、利润、辅材、税金等费用，未向经监理备案，相关台账有监理、建管处确认。
3、抽查机械租赁作业合同（合同额197.2万元）：合同为安徽水安集团与宜昌永鸿建设工程有限公司签订，合同签订时间为2019年7月1日，合同计价为工程量清单单价和工程量计算，单价含油料，未向经监理备案，相关台账有监理、建管处确认，合同未对应现场机械。</t>
  </si>
  <si>
    <t>YJJH-YJJC-GC-20181030114</t>
  </si>
  <si>
    <t>施工C006-1标（引江济巢段菜巢线）</t>
  </si>
  <si>
    <t>中铁十局集团有限公司</t>
  </si>
  <si>
    <t>C006-1标主要工程内容为河渠工程、舒庐干渠渡槽、庐南分干渠渡槽、G3合铜黄高速公路桥、临时保通道路、宋庄桥。其中河渠工程起止桩号72+240～75+240，标段总长约3.00km，主要工程内容包括河道土石方开挖、膨胀土及崩解岩边坡防护、新建管护道路、新建苏河跌水、弃渣场水土保持工程等。</t>
  </si>
  <si>
    <t>1、抽查专业分包合同（合同价337.1720万元）：合同为中铁十局集团与安徽华川交通建设有限公司签订，该合同未经项目法人批准，仅报监理审批。
2、抽查施工劳务分包合同（合同价1106.1994万元）：合同为中铁十局集团四川虹腾建筑劳务有限公司签订，未采用建设部示范文本，采用承包人内部统一文本，合同费用为工程量清单单价和工程量计算、按月计量，包含了人员、小型施工机械、水电气、利润、部分辅材、动力费用（燃油、电力）、税金等费用，监理已审批备案。</t>
  </si>
  <si>
    <t>YJJH-YJJC-GC-20180628082</t>
  </si>
  <si>
    <t>施工C006-2标（引江济巢段菜巢线）</t>
  </si>
  <si>
    <t>中铁二十局集团有限公司</t>
  </si>
  <si>
    <t>桩号75+240～82+000，标段总长约6.76km，主要工程内容为河道土石方开挖、膨胀土及基岩边坡防护、新建管护道路、新建8座跌水、弃渣场水土保持工程等</t>
  </si>
  <si>
    <t>优秀</t>
  </si>
  <si>
    <t>建管处打分7分</t>
  </si>
  <si>
    <t>YJJH-JHGT-GC-20190130141</t>
  </si>
  <si>
    <t>施工C007、C008、C009及Y001标（引江济巢段菜巢分水岭以北庐江境水利）</t>
  </si>
  <si>
    <t>中国水利水电第十二工程局有限公司</t>
  </si>
  <si>
    <t>C007水利工程位于引江济巢段菜巢线桩号82+000~85+500。主要内容包括庐江节制枢纽水利部分（含节制闸）、5座渠系交叉建筑物、输水河道等。
   C008水利工程位于引江济巢段菜巢线桩号85+500~93+865。主要内容包括8.365km河渠扩挖、疏浚工程及两岸堤防加固、退建；沿线加固或拆除重建24座涵闸，新建排涝站1座，加固接长排涝站1座，新建管护道路桥梁4座等。
    C009水利工程位于引江济巢段菜巢线桩号93+865~109+621。主要内容包括15.756km河渠扩挖、疏浚及两岸堤防加固、退建；沿线加固或拆除重建20座涵闸，加固、新建或拆除重建10座排涝站，新建9座管护道路桥梁等。
    Y001水利工程位于引江济巢段菜巢线桩号109+445.5~109+969.6、小合分线桩号0+062.3~5+532。主要内容包括白山枢纽（水利部分）和小合分线河渠部分。白山枢纽（水利部分）主要包含节制闸、控制进水闸、输水河道及两岸防洪堤、交叉建筑物等。小合分线2+746~5+532段河道主要包含总长2.786km河渠，具体包含河道开挖、堤防填筑、护坡、3座跨河桥梁、两岸管护道路、1座穿堤涵、监测等。</t>
  </si>
  <si>
    <t>1、抽查劳务分包合同（合同价1111.6930万元）：合同为中国水利水电第十二工程局有限公司委托菜北水利标项目部与安徽省海骏建设工程有限公司签订，合同未采用建设部标准范本，劳务合同含大型机械设备、工程量清单计量，含管理费、含验收资料、含安全文明措施费、除水泥外主材、辅材及其他小型机具费用及其它税费。
2、抽查施工土方运输分包合同（合同价5209.1529万元）：合同为中国水利水电第十二工程局有限公司委托菜北水利标项目部与江西省鹏盛建设工程有限公司签订，工程量清单计量，合同内容含乙方项目经理部机构描述（项目经理、技术负责人、核算负责人、质量安全负责人、环水保负责人等），合同费用为工程量清单单价和工程量计算、按月计量，包含了人员、机械、税金等费用，不含主燃油，监理已审批备案。</t>
  </si>
  <si>
    <t>YJJH-YJJC-GC-20190128138</t>
  </si>
  <si>
    <t>施工Y002标（引江济巢段菜巢线杭埠河倒虹吸）</t>
  </si>
  <si>
    <t>中国葛洲坝集团第一工程有限公司</t>
  </si>
  <si>
    <t>小合分线桩号5+532～6+156 段。内容包括上述新建杭埠河倒虹吸工程所有土建工程，以及金属结构、电气等设备安装工程。</t>
  </si>
  <si>
    <t>肥西</t>
  </si>
  <si>
    <t>抽查了Y002防渗处理劳务分包合同：未采用建设部示范文本，合同工作内容包含了施工测量放线、便道修复、降尘、柴油发电机提供、全面负责质量安全、生产性试验等，合同费用为工程量清单单价和工程量计算，并包含了全部内容的费用，按2%的安全生产费，付款按期支付，未明确按月支付。抽查了上游土石方工程劳务合同：未采用建设部示范文本，合同工作内容包含了上游改线河道和老堤开挖、改堤河线填筑、倒虹吸基础开挖、拆除工程、混凝土、装饰、草皮、堤顶道路等，并全面负责质量安全等，并包含了全部内容的费用，合同费用为工程量清单单价和工程量计算，按2%的安全生产费。合同包含了土方大型机械等，柴油为甲控。</t>
  </si>
  <si>
    <t>YJJH-YJJC-GC-20180205041</t>
  </si>
  <si>
    <t>施工Y003标（引江济巢段小合分线）</t>
  </si>
  <si>
    <t>安徽水利开发股份有限公司</t>
  </si>
  <si>
    <t>杭埠河倒虹吸至派河口泵站段，桩号6+156～20+848，长14.692km，包括河道开挖、堤防填筑、膨胀土治理、护坡、13 座跨河桥梁、2 座管护道路桥梁、两岸管护道路、板桩墙、3 座渡槽、1 座穿堤涵、1 座跌水、监测等</t>
  </si>
  <si>
    <t>抽查了Y003渠道衬砌工程四标段劳务分包合同：未采用建设部示范文本，合同工作内容包含了坡面修整、预制块生态护坡、瓜子片垫层、C20砼压顶、基脚、格埂、排水沟、坡顶截水沟等，合同费用为工程量清单单价和工程量计算，包含了人工、材料（主材为甲供）、机械费用、管理费、措施费、税金、保险等，付款按月支付；土方施工含自带机械设备。</t>
  </si>
  <si>
    <t>YJJH-JHGT-GC-20180918103</t>
  </si>
  <si>
    <t>施工J001-2标（江淮沟通段）</t>
  </si>
  <si>
    <t>安徽水安建设集团股份有限公司</t>
  </si>
  <si>
    <t>派河口泵站枢纽位于引江济淮线路江淮沟通段起点派河口。派河口泵站设计流量295m3/s，根主要建筑物级别为1级，泵站进、出口渠道两侧堤防级别为1级。共装机组9台套（备用一台），单机功率2800kW，总装机容量25200kW。主要工程内容为新建派河口泵站土建工程（含堤防填筑），金属结构、水力机械、电气设备安装工程，安全监测工程、水土保持工程、施工期环境保护等</t>
  </si>
  <si>
    <t>抽查了第1标段施工劳务分包合同：采用建设部示范文本，合同额631.70152万元，合同费用为工程量清单单价和工程量计算，按月支付，合同价包含了部分安全生产费；抽查了4标模板专业分包合同：采用建设部劳务示范文本，合同额1277.1万元，合同费用为工程量清单单价和工程量计算，按月支付，合同价包含了模板主材费。</t>
  </si>
  <si>
    <t xml:space="preserve">YJJH-JHGT-GC-20190731172 </t>
  </si>
  <si>
    <t>引江济淮工程（安徽段）江淮沟通段施工J002-1（河渠）标工程</t>
  </si>
  <si>
    <t>中国水电建设集团十五工程局有限公司</t>
  </si>
  <si>
    <t>YJJH-JHGT-GC-20181116119</t>
  </si>
  <si>
    <t>施工J002-2标（江淮沟通段）</t>
  </si>
  <si>
    <t>中国葛洲坝集团股份有限公司</t>
  </si>
  <si>
    <t>桩号18+220~20+750、21+870~28+200两段，总长8.860km。河道开挖、膨胀土、崩解岩边坡防护、堤防填筑、护坡护岸、灌注桩直墙、管护道路、新建渠系交叉建筑物、蜀山闸下锚地港池开挖、弃渣场水土保持及汤口路主线桥坡面防护等</t>
  </si>
  <si>
    <t>发生一起劳务纠纷。</t>
  </si>
  <si>
    <t>YJJH-JHGT-GC-20181102116</t>
  </si>
  <si>
    <t>施工J005-1标（江淮沟通段）</t>
  </si>
  <si>
    <t>评价联合体成员中国水利水电第五工程局有限公司（不评价联合体牵头人中交第四航务工程局有限公司）</t>
  </si>
  <si>
    <t>蜀山泵站枢纽（29+530～32+100）由引水泵站、船闸、泄水闸、连接渠道及两岸防洪堤等建筑物组成。蜀山泵站设计流量340m3/s，（设计引水流量290m3/s，船闸运行补水流量25m3/s，同时预留远期复线船闸运行耗水量25m3/s），共装机组8台套，单机功7500kW，总装机容量60000kW；船闸设计最大船舶吨级为2000t级，船闸闸室有效尺度为280x23x5.2m（长×宽×门槛水深）。蜀山泵站枢纽工程主要包括泵站土建工程、金属结构安装工程、水力机械安装工程、电气设备安装工程、安全监测工程、水土保持工程及蜀山船闸工程等</t>
  </si>
  <si>
    <t>合肥</t>
  </si>
  <si>
    <t>水利部稽查发现分包不合规</t>
  </si>
  <si>
    <t>YJJH-JHGT-GC-20180320056</t>
  </si>
  <si>
    <t>施工J005-2标（江淮沟通段）</t>
  </si>
  <si>
    <t>江淮沟通段内桩号32+100～35+180处，该标段河渠总长3.080km，主要内容为河道土石方开挖、膨胀土与崩解岩边坡防护、堤防填筑、新建管护道路、新建河西、杨大郢、张公塘3座跌水涵及弃渣场水土保持等</t>
  </si>
  <si>
    <t>YJJH-JHGT-GC-20180627079</t>
  </si>
  <si>
    <t>施工J006-1标（江淮沟通段）</t>
  </si>
  <si>
    <t>中国电建市政建设集团有限公司</t>
  </si>
  <si>
    <t>桩号35+180～40+181.7，标段总长约5km，主要工程内容为河道土石方开挖、膨胀土与崩解岩边坡防护、坡顶填筑、新建管护道路、新建秦大郢跌水涵、胡平堰跌井、堰滩跌水及弃渣场水土保持</t>
  </si>
  <si>
    <t>YJJH-JHGT-GC-20180628081</t>
  </si>
  <si>
    <t>施工J007-1标（江淮沟通段）</t>
  </si>
  <si>
    <t>中铁五局集团有限公司</t>
  </si>
  <si>
    <t>主要工程内容为河渠工程、G312合六叶公路桥、保通线。其中河渠工程起止桩号41+681.7～43+600，总长约1.92Km，主要工程内容包括河道土石方开挖、膨胀土与崩解岩边坡防护、新建管护道路、新建余圩跌水、方大塘跌井、窦小郢跌井及弃渣场水土保持工程等；G312合六叶公路桥1座，结构形式为连续钢箱梁桥，跨径组合为（100+180+100）米；保通线位于G312合六叶公路北侧，长度约1.4公里</t>
  </si>
  <si>
    <t>YJJH-JHGT-GC-20180627080</t>
  </si>
  <si>
    <t>施工J007-2标（江淮沟通段）</t>
  </si>
  <si>
    <t>浙江省围海建设集团股份有限公司</t>
  </si>
  <si>
    <t>标段总长约2.4km，主要工程内容为河道土石方开挖、膨胀土与崩解岩边坡防护、新建管护道路、新建小蜀山分干渠连通渠及控制闸、弃渣场水土保持工程</t>
  </si>
  <si>
    <t>YJJH-JHGT-GC-20181227124</t>
  </si>
  <si>
    <t>施工J008-1标（江淮沟通段）</t>
  </si>
  <si>
    <t>中铁四局集团钢结构建筑有限公司</t>
  </si>
  <si>
    <t>YJJH-JHGT-GC-20190123133</t>
  </si>
  <si>
    <t>施工J008-2土建及安装标（江淮沟通段）</t>
  </si>
  <si>
    <t>中国铁建大桥工程局集团有限公司</t>
  </si>
  <si>
    <t>主要工程内容包括：（1）河渠部分，河渠部分起止桩号46+000～48+000，标段总长约2km，主要内容为：河道开挖、膨胀土及崩解岩边坡防护、堤防填筑、护坡、管护道路、连接及下穿渡槽道路、新建聂夹弄跌井、弃渣场水土保持等。（2）渡槽水工结构部分，主要内容为：渡槽进、出口段（包括干渠改线新筑堤防、分流岛及护底、翼墙、闸室、混凝土渡槽）、光荣坝渠下涵拆除重建、王小圩放水涵拆除重建、权老家放水涵拆除重建、安全监测工程等。（3）渡槽钢结构部分（土建），钢结构渡槽的主墩（含墩身、承台、桩基等）、钢结构渡槽的过渡墩（含承台、桩基等）、主墩固定式CRF防撞护舷采购及安装、钢桥面铺装、供承台施工局部超河渠断面部分的开挖、承台基坑的局部回填。（4）交通桥，桥梁总体布置：3.5m（桥台）+30m（现浇箱梁）+（65+110+65）m（连续刚构）+30m（现浇箱梁）+3.5m（桥台），桥梁全长307m。</t>
  </si>
  <si>
    <t>抽查了J008-2桥涵劳务分包合同：未采用建设部示范文本，未备案；劳务分包合同内容包含测量费、分包管理费，清单工程量计价。</t>
  </si>
  <si>
    <t>YJJH-JHGT-GC-20190528156</t>
  </si>
  <si>
    <t>江淮沟通段J009-1（河渠）标</t>
  </si>
  <si>
    <t>中国水利水电第十工程局有限公司</t>
  </si>
  <si>
    <t>抽查了第2标段劳务分包合同：采用承包人内部统一文本，合同额1983.817559万元（含暂估甲供材费用13029.100642元），合同服务包含工程维修责任、完整的原始技术经济资料、配合承包人办理交工验收等，合同费用为工程量清单单价和工程量计算，实际发生约2%的安全生产费为按实报销，分包人承担。与水利部（2016）420文要求有出入。</t>
  </si>
  <si>
    <t>YJJH-JHGT-GC-20190606159</t>
  </si>
  <si>
    <t>江淮沟通段J009-2（河渠）标</t>
  </si>
  <si>
    <t>中国水利水电第四工程局有限公司</t>
  </si>
  <si>
    <t>抽查了第5标段劳务分包合同：采用承包人内部统一文本，合同额21164.3130元（含暂估甲供材费用13029.100642元），合同服务包含工程维修责任、完整的原始技术经济资料、配合承包人办理交工验收等，合同费用为工程量清单单价和工程量计算，合同价包含了2%的安全生产费，4%水泥改性土含场拌、摊铺、压实等，部分清单含土工布采购和安装等，与水利部（2016）420文要求有出入。</t>
  </si>
  <si>
    <t>张志宏举报安徽垚威建筑劳务国内公司层层转包，拖欠农民工工资</t>
  </si>
  <si>
    <t>YJJH-JHGT-GC-20180930110</t>
  </si>
  <si>
    <t>施工J010-1标（江淮沟通段）</t>
  </si>
  <si>
    <t>施工J010-1标段位于江淮沟通段内，桩号J61+570～77+070处，本标段主要内容为：河道土石方开挖、膨胀土边坡防护、新建管护道路及跨沟桥涵、新（重）建或加固交叉建筑物、水土保持工程等，其中输水渠道总长15.50km，包括输水渠道工程和交叉建筑物两部分。</t>
  </si>
  <si>
    <t>淮南</t>
  </si>
  <si>
    <t>2、抽查J010-1设备租赁合同（安徽水安助理有限公司）分包合同含油料，机械设备不能区分属于对应分包合同所有。
3、抽查了J010-1一工区劳务分包合同：未采用建设部示范文本，劳务分包合同内容包含了措施费（基坑排水、便道修建）、油料等，合同费用为工程量清单单价和工程量计算，包含了人工、材料、机械费用、管理费、措施费、税金、保险等，付款按月支付；土方施工含自带机械设备。
3、抽查了J010-1钢便桥工程专业分包合同：合同工作内容包括了钢便桥除混凝土承台及预埋件外全部工程施工、安装，合同费用为工程量清单单价和工程量计算，包含了全部人工、辅材、机械费用、管理费、措施费、安全文明经费、税金、保险等，付款按月支付。但按采购合同备案，未作专业分包审批。</t>
  </si>
  <si>
    <t>部分劳务单位与农民工签订劳动合同不全</t>
  </si>
  <si>
    <t>YJJH-JHGT-GC-20180930111</t>
  </si>
  <si>
    <t>施工J010-2标（江淮沟通段）</t>
  </si>
  <si>
    <t>施工J010-2标段位于江淮沟通段内，桩号J77+070~97+505处（茶庵镇至瓦埠湖段），本标段主要内容为：河道土石方开挖、水下疏挖、边坡防护、新建管护道路及跨沟桥涵、新（重）建或加固交叉建筑物、水土保持工程等。</t>
  </si>
  <si>
    <t>YJJH-JHGT-GC-20191227249</t>
  </si>
  <si>
    <t>江淮沟通段J011-2(河渠)标</t>
  </si>
  <si>
    <t>1、抽查1标段土建工程劳务分包合同（1877.5518万元）：未采用建设部示范文本，未见核验劳务分包人与所用劳务人员的劳动用工合同记录，合同费用为工程量清单单价和工程量计算，并含分包合同额的2%安全费用，分包人承担工程测量任务，承担施工道路、主接口下供水供电，承担完整的原始技术经济资料。
2、抽查了机械设备租赁合同（1199.2817万元）：合同价包含了机械进出场费、设备保养维修费、操作人员工资、税费、利润等。机械设备不能区分属于对应分包合同单位所有，合同分包支付存有风险，合同明确柴油承包人提供，实际为分包人自购。
3、暂无专业工程分包合同。
4、分包合同部分由集团公司项目部签订，关于成立项目部的通知（中葛股编（2020）9号）规定“严禁未经公司授权或审批签署合同”，有集团公司市政工程有限公司内部审批程序，无集团公司授权市政工程公司的文件。</t>
  </si>
  <si>
    <t>YJJH-JSBS-GC-20191011205</t>
  </si>
  <si>
    <t>施工H001标（江水北送段（二标段）西淝河朱集站～龙德站段河道工程）</t>
  </si>
  <si>
    <t>中国水利水电第十一工程局有限公司（未开展第三季度考核）</t>
  </si>
  <si>
    <t>河道工程总长42.80km：芦草沟～龙德闸河道桩号（155+015～132+500）段，长22.515km河道开挖；河道防冲刷混凝土防护，河道桩号（155+015～132+500）段，长22.515km；新建支流沟口水土保持防渗毯约3.42万m2；新建、重建和维修支流建筑物11座；改建、加固桥梁4座；新建防护拦5.2km</t>
  </si>
  <si>
    <t>江水北送</t>
  </si>
  <si>
    <t>1、合同4.4条合同价格包含人工、零星材料、小型工具、施工水电油、基坑排水、村民阻工补偿、技术措施、综合管理、安全文明、扬尘降噪、临时设施、相关施工及许可证办理、协调外部关系等费用；
2、合同5.2.25分包提供原始、竣工验收资料等全部资料；
3、合同6.1条施工用水及水源分包人自行解决；合同6.2条施工用电从二级配电以下自行解决；合同6.3条施工用风分包人自备；合同6.4条施工道路承包人负责；
4、合同8条混凝土运输设备由承包人自备；
5、合同17.3条月付款扣留质量保证金3%、履约保证金10%、安全生产保证金5%、农民工工资保证金2%；
6、分包合同未附劳动合同，未采用建设部示范文本，采用承包人内部统一文本。</t>
  </si>
  <si>
    <t>1、抽查了承包人正在办理签订流程的钢梁预制梁工程施工协议书分包合同：合同费用为工程量清单单价和工程量计算，合同为承包人项目部和阜阳市洪达路桥工程有限公司签订，未采用建设部示范文本，采用承包人内部统一文本，合同额315.17873万元；合同服务包含桥梁预制梁的制作、运输（含装卸）、安装（含调试）工程，综合单价含人工费、材料费、机械费（含单班或双班时间及机械用油）、管理费、利润、税金等一切费用，含C50混凝土、压浆的主材费用；合同内容还包括向承包人提供施工技术方案、施工报表、施工原始资料、竣工验收资料等相关资料和箱梁的主材检测、预埋件等所有涉及的试验报告及费用；乙方还提供门式起重机、通用桥式起重机等所有设备；分包合同未报监理及发包人审核；未核验劳务分包人与所用劳务人员的劳动用工合同，与水利部（2016）420文要求有出入。
2、抽查了阚疃南站土方开挖及填筑工程施工协议书分包合同，合同费用为工程量清单单价和工程量计算，合同为承包人项目部与安徽光富建设工程有限公司签订，签约价为771.4613万元，合同综合单位包括人工费、材料费、机械费（含单班或双班司机及机械用油）、管理费、利润、税金等一切费用；合同内容还包括向承包人提供施工技术措施、施工报表、施工原始资料、竣工验收资料等相关资料；机械设备不能区分自有和租赁，应加强设备租赁履约风险管理；分包合同未报监理及发包人审核，与水利部（2016）420文要求有出入。</t>
  </si>
  <si>
    <t xml:space="preserve">YJJH-JSBS-GC-20171108022 </t>
  </si>
  <si>
    <t>施工H002-1标（江水北送朱集站土建、安装工程）</t>
  </si>
  <si>
    <t>上海市水利工程集团有限公司</t>
  </si>
  <si>
    <t>朱集站设计调水流量为55m3/s。泵站安装2350ZLQ18.3-4.2型立式轴流泵机组4台，其中备机1台，叶轮直径2350mm，设计净扬程为3.53m，单机流量为18.33m³/s，配额定功率为1500kW的同步电机，总装机6000kW。建筑物包含主泵房、副厂房、安装间、变压器房、前池、进水池及出水池、进水渠、出水渠、清污机闸、交通桥、枢纽区和管理区道路等</t>
  </si>
  <si>
    <t>YJJH-JSBS-GC-20180126034</t>
  </si>
  <si>
    <t>施工H002-2标（江水北送段（二标段）西淝河朱集站～龙德站段河道工程）</t>
  </si>
  <si>
    <t>闸涵工程分包合同内容包括了施工单位承担的质量、安全等管理工作，还包括施工单位承担的技术、原始及竣工等全部资料服务；劳务作业分包单位除计取劳务作业费用外，还计取大中型机械设备费用的；过程未向监理审核、发包人批准；不符合水利部关于印发《水利工程施工转包违法分包等违法行为认定查处管理暂行办法》的通知（水建管〔2016〕420号）第七条规定。</t>
  </si>
  <si>
    <t>YJJH-JSBS-GC-20191202239</t>
  </si>
  <si>
    <t>江水北送段H003-1（河渠）标</t>
  </si>
  <si>
    <t>1、抽查了项目部与永城市承安建筑劳务有限公司签订的施工劳务分包合同，合同额487.339061万元，采用固定综合单价，合同费用为工程量清单单价和工程量计算，有集团公司授权文件（公司干（2019）190号）；采用承包人内部统一文本，未采用建设部示范文本；付款周期为每阶段根据形象进度支付完成进度的80%表述不明确，未能体现按月支付；合同服务包含分包人提供生产生活全部设施、提供工程质量保修等，未见核验劳务分包人与所用劳务人员的劳动用工合同记录，与水利部（2016）420文要求有出入，监理有签署备案记录。
2、机械租赁合同正在集团公司审批，目前进场有50多台设备施工，合同价包含了机械、人员、材料（含主材柴油）、利润、税金等全部费用，合同有机械数量计划表，机械设备不能区分自有或租赁公司租赁，应加强设备租赁履约风险管理。</t>
  </si>
  <si>
    <t>YJJH-JSBS-GC-20180131035</t>
  </si>
  <si>
    <t>施工H004标（江水北送段（一标段）亳州城市供水）</t>
  </si>
  <si>
    <t>中国水利水电第五工程局有限公司</t>
  </si>
  <si>
    <t>新建加压泵站，设计流量5.0m³/s；西淝河向亳州城区供水管道安装；新建调蓄水库，总库容493万m³，调蓄库容460万m³</t>
  </si>
  <si>
    <t>1、抽查了沥青混凝土工程分包合同（合同价1922.777889万元）：合同为水电五局集团与安徽新干线路桥工程有限公司签订，合同签订时间为2019年12月24日，合同费用为工程量清单单价和工程量计算，包含了人员、主要材料、施工机械、利润、风险、税金等全部费用，监理已审批，审批单见中国水电五局（2019）报告161号，未见报建管处或集团公司审核程序。
2、抽查了调蓄水库工程及弃土消纳工程劳务分包合同：合同为水电五局集团与江西建工第三建筑有限责任公司签订，未采用建设部示范文本，采用承包人内部统一文本，合同额1648.14705万元，合同签订时间为2018年12月15日，合同服务包含工程资料编制（质量检验、评定资料、工程量签证等资料）、配置人员（项目经理、技术负责人、质检负责人、安全负责人、合同管理、现场管理、劳动人员）、配合承包人办理交工验收等，合同费用为工程量清单单价和工程量计算。与水利部（2016）420文要求有出入。
3、抽查了金结、机电设备采购及安装工程，中水五局集团采购的钢管、启闭机、电缆等设备采购合同的签约主体为中水五局亳州供水工程机电安装项目部，未见中水五局集团授权签约事宜的文件。</t>
  </si>
  <si>
    <t>YJJH-JSBS-GC-20190125137</t>
  </si>
  <si>
    <t>施工H005标（江水北送段阜阳城市供水工程）</t>
  </si>
  <si>
    <t>所有土建工程，以及水机、金属结构、电气等专业的安装工程等。主要工程内容包括但不限于：（1）土方明挖工程；（2）地基与基础工程；（3）土石方填筑工程；（4）混凝土及钢筋混凝土工程；（5）房屋建筑工程；（6）道路工程；（7）水泵机组、阀门、辅机、钢管、电气元件的安装及起重设备的采购与安装工程；（8）金属结构安装工程；（9）电气设备采购与安装工程；（10）安全监测工程；（11）输水管（PCCP+JPCCP）安装工程，钢管的采购和安装工程；（12）压力钢管制作与安装工程；（13）拆除工程；（14）管理设施工程；（15）砌体工程；（16）水土保持工程等。</t>
  </si>
  <si>
    <t>1、抽查了插花站钢筋混凝土工程施工分包合同：合同费用为工程量清单单价和工程量计算，合同为承包人项目部和故城县兴安建筑劳务分包有限公司签订，未采用建设部示范文本，采用承包人内部统一文本，合同额863.794236万元；合同服务包含人工费、机械费（含进出场费）、辅助材料费、管理费、利润、税金等一切费用；合同内容还包括向承包人提供施工技术方案、施工报表、施工原始资料、竣工验收资料等相关资料，还包括施工测量工作、质检资料归集整理工作（包括按规定填报资料）；合同费用包含2%安全生产费用；分包合同未报监理及发包人审核；未核验劳务分包人与所用劳务人员的劳动用工合同，与水利部（2016）420文要求有出入。
2、抽查了土方开挖回填设备租赁合同，合同费用为月租单价，合同为承包人项目部与巨野巨鑫水利工程有限公司签订，签约价为878.9万元；机械设备不能区分自有和租赁，应加强设备租赁履约风险管理；分包合同未报监理备案。</t>
  </si>
  <si>
    <t>YJJH-ZT-GC-20170104013</t>
  </si>
  <si>
    <t>施工J001-1标（江淮沟通段派河口泵站枢纽施工准备导流导航工程）</t>
  </si>
  <si>
    <t>安徽水利开发股份有限公司（未开展第三季度考核）</t>
  </si>
  <si>
    <t>派河口泵站枢纽节制闸土建工程，节制闸电气设备及金属结构安装工程；节制闸上下游引河开挖工程及上游引航道疏浚工程，起讫桩号0+330～2+932；派河左岸堤防退建及护坡工程，起讫桩号0+330～2+932；庄房郢站土建工程及其电气设备及金属结构安装工程；闸上左岸锚地工程，起讫桩号2+225～2+650；节制闸与船闸之间的分流岛左侧边坡护砌工程，起讫桩号0+600～1+680</t>
  </si>
  <si>
    <t>施工J001-1标（江淮沟通段派河口泵站枢纽施工准备导流导航工程）2019年5月20日工程施工已阶段完成，下半年未施工，9月29日已组织阶段验收，本次不参与履行评价</t>
  </si>
  <si>
    <t>施工J002-3标（江淮沟通段）</t>
  </si>
  <si>
    <t>安徽省水利工程建设施工合同履行评价评分表</t>
  </si>
  <si>
    <t>合同名称：引江济淮工程（安徽段）引江济巢段菜巢线施工 C001标                                合同单位： 安徽水安建设集团股份有限公司</t>
  </si>
  <si>
    <t>评价指标</t>
  </si>
  <si>
    <t>参考标准</t>
  </si>
  <si>
    <t>满分</t>
  </si>
  <si>
    <t>建管处一、二季度打分最低项统计</t>
  </si>
  <si>
    <t>建管处扣分依据</t>
  </si>
  <si>
    <t>集团公司半年度打分</t>
  </si>
  <si>
    <t>集团公司扣分依据</t>
  </si>
  <si>
    <t>打分部门</t>
  </si>
  <si>
    <t>得分合计</t>
  </si>
  <si>
    <t>项目经理或技术负责人未按投标承诺或合同约定到位的，扣10分；其他管理人员未按投标承诺或合同约定到位的，按每人扣1分，最多扣5分。</t>
  </si>
  <si>
    <r>
      <rPr>
        <b/>
        <sz val="10"/>
        <color rgb="FF333333"/>
        <rFont val="宋体"/>
        <charset val="134"/>
      </rPr>
      <t>人员进场计划滞后</t>
    </r>
    <r>
      <rPr>
        <sz val="10"/>
        <color rgb="FF333333"/>
        <rFont val="宋体"/>
        <charset val="134"/>
      </rPr>
      <t>、投标人员比例低，</t>
    </r>
    <r>
      <rPr>
        <b/>
        <sz val="10"/>
        <color rgb="FF333333"/>
        <rFont val="宋体"/>
        <charset val="134"/>
      </rPr>
      <t>补充人员未进行证件资质报备核验</t>
    </r>
    <r>
      <rPr>
        <sz val="10"/>
        <color rgb="FF333333"/>
        <rFont val="宋体"/>
        <charset val="134"/>
      </rPr>
      <t>；投标安全员3人、质检员3人，现场已进入建设高峰期，但人员分别仅1人，</t>
    </r>
    <r>
      <rPr>
        <b/>
        <sz val="10"/>
        <color rgb="FF333333"/>
        <rFont val="宋体"/>
        <charset val="134"/>
      </rPr>
      <t>投入不足</t>
    </r>
    <r>
      <rPr>
        <sz val="10"/>
        <color rgb="FF333333"/>
        <rFont val="宋体"/>
        <charset val="134"/>
      </rPr>
      <t>；</t>
    </r>
  </si>
  <si>
    <t>合同管理部</t>
  </si>
  <si>
    <t>因施工机械、设备不到位影响工期或工程质量的，扣0~10分。</t>
  </si>
  <si>
    <t>因土建原因影响工期</t>
  </si>
  <si>
    <t>桩基设备不及时到位，影响工期</t>
  </si>
  <si>
    <t>建设管理部</t>
  </si>
  <si>
    <t>工程进度管理（15分）</t>
  </si>
  <si>
    <r>
      <rPr>
        <b/>
        <sz val="10"/>
        <color rgb="FF333333"/>
        <rFont val="宋体"/>
        <charset val="134"/>
      </rPr>
      <t>进度管理（5分）：</t>
    </r>
    <r>
      <rPr>
        <sz val="10"/>
        <color rgb="FF333333"/>
        <rFont val="宋体"/>
        <charset val="134"/>
      </rPr>
      <t>进度计划报批手续不齐全或施工进度管理不到位的，扣0~5分。</t>
    </r>
  </si>
  <si>
    <r>
      <rPr>
        <b/>
        <sz val="10"/>
        <color rgb="FF333333"/>
        <rFont val="宋体"/>
        <charset val="134"/>
      </rPr>
      <t>实际进度（10分）:</t>
    </r>
    <r>
      <rPr>
        <sz val="10"/>
        <color rgb="FF333333"/>
        <rFont val="宋体"/>
        <charset val="134"/>
      </rPr>
      <t>因施工企业原因，造成工期延误的，扣0~10分；因施工企业原因，造成阶段目标和总体进度严重滞后的，扣10分。</t>
    </r>
  </si>
  <si>
    <t>泵站工期滞后</t>
  </si>
  <si>
    <t>枞阳泵站进度与实施性施组相比，滞后约1年</t>
  </si>
  <si>
    <t>工程质量管理（20分）</t>
  </si>
  <si>
    <r>
      <rPr>
        <b/>
        <sz val="10"/>
        <rFont val="宋体"/>
        <charset val="134"/>
      </rPr>
      <t>质量管理体系（5分）：</t>
    </r>
    <r>
      <rPr>
        <sz val="10"/>
        <rFont val="宋体"/>
        <charset val="134"/>
      </rPr>
      <t>1、设立专门的质量管理机构或建立健全质量保证体系；2、配备质量管理人员；3、制定并落实质量管理制度。
以上如有不满足的，按2分/条扣分，最多扣5分。</t>
    </r>
  </si>
  <si>
    <t>根据集团公司2020年1-6月份检查、巡查反应，该标段质量管理体系基本健全。</t>
  </si>
  <si>
    <t>质量安全管理部</t>
  </si>
  <si>
    <r>
      <rPr>
        <b/>
        <sz val="10"/>
        <color rgb="FF333333"/>
        <rFont val="宋体"/>
        <charset val="134"/>
      </rPr>
      <t>工程质量行为（9分）：</t>
    </r>
    <r>
      <rPr>
        <sz val="10"/>
        <color rgb="FF333333"/>
        <rFont val="宋体"/>
        <charset val="134"/>
      </rPr>
      <t>1、按照设计图纸和施工技术标准施工；2、原材料、中间产品、构配件等按规定检验及报验；3、涉及工程结构安全的试块、试件及有关材料按规定见证取样和送检；4、单元工程及工序质量检验和报验，隐蔽工程和关键部位的验收符合要求；5、试验仪器及设备按规定和合同到位，满足施工要求；6、制定并落实计划，按规范进行工艺试验确定施工参数，满足施工要求。以上如有不满足的，按1.5分/条扣分，最多扣9分。</t>
    </r>
  </si>
  <si>
    <t>原材料、中间产品及报验不及时。
单元工程工序检验报验不及时</t>
  </si>
  <si>
    <t>根据集团公司2020年1-6月份检查、巡查反应，该标段质量管理行为存在原材料、中间产品及报验不及时，
单元工程工序检验报验不及时等问题</t>
  </si>
  <si>
    <r>
      <rPr>
        <b/>
        <sz val="10"/>
        <color rgb="FF333333"/>
        <rFont val="宋体"/>
        <charset val="134"/>
      </rPr>
      <t xml:space="preserve">质量管理效果（6分）：
</t>
    </r>
    <r>
      <rPr>
        <sz val="10"/>
        <color rgb="FF333333"/>
        <rFont val="宋体"/>
        <charset val="134"/>
      </rPr>
      <t>1、分部工程及单位工程验收情况；2、历次质量检查和抽检情况；3、工程外观质量情况；4、过程及竣工检测等各类检测。
以上如有不满足规范和设计要求的，按1.5分/条扣分，最多扣6分。</t>
    </r>
  </si>
  <si>
    <t>根据集团公司2020年1-6月份检查、巡查反应，该标段检查中发现该标段存在堤防填筑、钢筋制安、混凝土浇筑以及止水安装保护等质量问题。</t>
  </si>
  <si>
    <t>1、单项工程施工组织设计和分部工程、单位工程施工组织方案齐全并具有针对性；2、及时履行各类报验手续；3、施工记录完整；4、及时回复监理工程师通知；5、工程签证齐全、签字手续完备；6、归档资料及时、真实、规范、完整。以上如有不满足的，按1~3分/条扣分，最多扣15分。</t>
  </si>
  <si>
    <t>监理通知回复不及时</t>
  </si>
  <si>
    <t>劳务分包管理及农民工工资拖欠情况（10分）</t>
  </si>
  <si>
    <t>未按规定签订劳务分包协议、未与农民工签订合法劳务合同的，扣3分；因施工企业原因，发生农民工向项目法人单位讨要拖欠工资的，每次扣3分，最多扣10分；因施工企业原因，发生农民工向政府部门讨要拖欠工资或因拖欠民工工资引发群体性事件的，直接扣10分。</t>
  </si>
  <si>
    <t>合同专项检查：节制闸主体结构综合劳务合同（安徽垚磊劳务有限公司164.480945万元），不能与所用人员劳动合同有效关联。</t>
  </si>
  <si>
    <t>建设管理部、合同管理部</t>
  </si>
  <si>
    <t>1、安全生产管理体系和保证措施的建立情况；2、安全生产专项方案的编制情况；3、专职安全员的配备情况；4、安全生产经费和保障措施的落实情况；5、文明施工的计划与落实情况；6、施工企业与建设、监理、设计单位的协作情况。以上如有不满足规范和有关要求的，按1~4分/条扣分，最多扣20分；出现安全事故的，直接扣20分。</t>
  </si>
  <si>
    <t>合同名称：引江济淮工程（安徽段）引江济巢段菜巢线施工C003-1(河渠)标                                合同单位： 中国水利水电第七工程局有限公司</t>
  </si>
  <si>
    <t>请假不及时</t>
  </si>
  <si>
    <t>部分管理人员出差或缺勤未办理请假手续（3月王国战缺勤4天），现场考勤记录存在多人雷同</t>
  </si>
  <si>
    <r>
      <rPr>
        <b/>
        <sz val="10"/>
        <color indexed="63"/>
        <rFont val="宋体"/>
        <charset val="134"/>
      </rPr>
      <t>进度管理（5分）：</t>
    </r>
    <r>
      <rPr>
        <sz val="10"/>
        <color indexed="63"/>
        <rFont val="宋体"/>
        <charset val="134"/>
      </rPr>
      <t>进度计划报批手续不齐全或施工进度管理不到位的，扣0~5分。</t>
    </r>
  </si>
  <si>
    <r>
      <rPr>
        <b/>
        <sz val="10"/>
        <color indexed="63"/>
        <rFont val="宋体"/>
        <charset val="134"/>
      </rPr>
      <t>实际进度（10分）:</t>
    </r>
    <r>
      <rPr>
        <sz val="10"/>
        <color indexed="63"/>
        <rFont val="宋体"/>
        <charset val="134"/>
      </rPr>
      <t>因施工企业原因，造成工期延误的，扣0~10分；因施工企业原因，造成阶段目标和总体进度严重滞后的，扣10分。</t>
    </r>
  </si>
  <si>
    <t>疫情影响工期延误</t>
  </si>
  <si>
    <t>工序报验不及时</t>
  </si>
  <si>
    <t>根据集团公司2020年1-6月份检查、巡查反应，该标段质量管理行为存在工序检验报验不及时等问题</t>
  </si>
  <si>
    <t>外观质量存在整改部位</t>
  </si>
  <si>
    <t>根据集团公司2020年1-6月份检查、巡查反应，该标段质量管理效果能满足设计和规范要求，但部分实体工程外观存在缺陷。</t>
  </si>
  <si>
    <t>监理通知单回复不及时</t>
  </si>
  <si>
    <t>监理通知单回复不及时，变更办理不及时</t>
  </si>
  <si>
    <t>分包农民工工资管理不到位</t>
  </si>
  <si>
    <t>建管处结合水利部稽查进行全面排查，劳务合同含主材、机械、技术服务、质量服务等</t>
  </si>
  <si>
    <t>合同名称：引江济淮工程（安徽段）引江济巢段菜巢线施工C004标                  合同单位：中铁二局集团有限公司</t>
  </si>
  <si>
    <t>投标造价人员丁磊、质检员陈胜文未到位</t>
  </si>
  <si>
    <t>现场抽查邓国文、倪洪亮、欧阳霈、宋建虎、肖华、谢直兰、杨晟，均未到场且无请销假手续。钉钉3月仅1人考勤正常，4月仅3人考勤正常，5月仅12人考勤正常，其余人员请销假手续不全，异常情况报告单监理未批。广域网苟天胜5月份办理人员变更 ，但3、4、5月份均无考勤记录。检查当日周碧强、林勇请假。投标人员50人，按计划应进场50人，实际进场32人</t>
  </si>
  <si>
    <t>虽然受疫情影响，但一季度是进度总体滞后</t>
  </si>
  <si>
    <t>上半年投资完成率84%</t>
  </si>
  <si>
    <t>根据集团公司2020年1-6月份检查、巡查反应，该标段质量管理行为存在工序检验报验不及时、评定不及时等问题</t>
  </si>
  <si>
    <t>根据集团公司2020年1-6月份检查、巡查反应，该标段检查中发现该标段存在堤防填筑、钢筋制安、混凝土浇筑质量问题。</t>
  </si>
  <si>
    <t>设计变更办理不及时</t>
  </si>
  <si>
    <t xml:space="preserve">合同名称：引江济淮工程（安徽段）引江济巢段菜巢线施工C005标        合同单位：安徽水安建设集团股份有限公司 </t>
  </si>
  <si>
    <t>现场抽查陈惠全（不在现场未请假）；钉钉3、4、5月赵文旭、周琼2人考勤异常（离职）且无请销假手续，也无变更手续</t>
  </si>
  <si>
    <r>
      <rPr>
        <b/>
        <sz val="9"/>
        <color indexed="63"/>
        <rFont val="宋体"/>
        <charset val="134"/>
      </rPr>
      <t>进度管理（5分）：</t>
    </r>
    <r>
      <rPr>
        <sz val="9"/>
        <color indexed="63"/>
        <rFont val="宋体"/>
        <charset val="134"/>
      </rPr>
      <t>进度计划报批手续不齐全或施工进度管理不到位的，扣0~5分。</t>
    </r>
  </si>
  <si>
    <r>
      <rPr>
        <b/>
        <sz val="9"/>
        <color indexed="63"/>
        <rFont val="宋体"/>
        <charset val="134"/>
      </rPr>
      <t>实际进度（10分）:</t>
    </r>
    <r>
      <rPr>
        <sz val="9"/>
        <color indexed="63"/>
        <rFont val="宋体"/>
        <charset val="134"/>
      </rPr>
      <t>因施工企业原因，造成工期延误的，扣0~10分；因施工企业原因，造成阶段目标和总体进度严重滞后的，扣10分。</t>
    </r>
  </si>
  <si>
    <r>
      <rPr>
        <b/>
        <sz val="9"/>
        <rFont val="宋体"/>
        <charset val="134"/>
      </rPr>
      <t>质量管理体系（5分）：</t>
    </r>
    <r>
      <rPr>
        <sz val="9"/>
        <rFont val="宋体"/>
        <charset val="134"/>
      </rPr>
      <t>1、设立专门的质量管理机构或建立健全质量保证体系；2、配备质量管理人员；3、制定并落实质量管理制度。
以上如有不满足的，按2分/条扣分，最多扣5分。</t>
    </r>
  </si>
  <si>
    <t>质量负责人已离职，未及时履行变更手续</t>
  </si>
  <si>
    <t>根据集团公司2020年1-6月份检查、巡查反应，该标段质量管理体系基本健全，但质量负责人已离职，未及时履行变更手续的问题。</t>
  </si>
  <si>
    <r>
      <rPr>
        <b/>
        <sz val="9"/>
        <color rgb="FF333333"/>
        <rFont val="宋体"/>
        <charset val="134"/>
      </rPr>
      <t>工程质量行为（9分）：</t>
    </r>
    <r>
      <rPr>
        <sz val="9"/>
        <color rgb="FF333333"/>
        <rFont val="宋体"/>
        <charset val="134"/>
      </rPr>
      <t>1、按照设计图纸和施工技术标准施工；2、原材料、中间产品、构配件等按规定检验及报验；3、涉及工程结构安全的试块、试件及有关材料按规定见证取样和送检；4、单元工程及工序质量检验和报验，隐蔽工程和关键部位的验收符合要求；5、试验仪器及设备按规定和合同到位，满足施工要求；6、制定并落实计划，按规范进行工艺试验确定施工参数，满足施工要求。以上如有不满足的，按1.5分/条扣分，最多扣9分。</t>
    </r>
  </si>
  <si>
    <t>评定、报验不及时</t>
  </si>
  <si>
    <r>
      <rPr>
        <b/>
        <sz val="9"/>
        <color rgb="FF333333"/>
        <rFont val="宋体"/>
        <charset val="134"/>
      </rPr>
      <t xml:space="preserve">质量管理效果（6分）：
</t>
    </r>
    <r>
      <rPr>
        <sz val="9"/>
        <color rgb="FF333333"/>
        <rFont val="宋体"/>
        <charset val="134"/>
      </rPr>
      <t>1、分部工程及单位工程验收情况；2、历次质量检查和抽检情况；3、工程外观质量情况；4、过程及竣工检测等各类检测。
以上如有不满足规范和设计要求的，按1.5分/条扣分，最多扣6分。</t>
    </r>
  </si>
  <si>
    <t>根据集团公司2020年1-6月份检查、巡查反应，该标段检查中发现该标段存在钢筋制安、混凝土浇筑质量问题。</t>
  </si>
  <si>
    <t>资料归档不及时</t>
  </si>
  <si>
    <t>建管处结合水利部稽查进行全面排查，部分劳务合同未向监理备案</t>
  </si>
  <si>
    <t>合同名称：引江济淮工程（安徽段）引江济巢段菜巢线施工C006-1标                  合同单位：中铁十局集团有限公司</t>
  </si>
  <si>
    <t>钉钉考勤卢昌茂3、4、5月，汪葛庆3、4月，王宁宁3月未考勤、无请销假手续且无书面情况说明。
广域网考勤陈哓涛5月份缺勤12天，已变更为张阿龙。</t>
  </si>
  <si>
    <t>质量台账无记录</t>
  </si>
  <si>
    <t>根据集团公司2020年1-6月份检查、巡查反应，该标段质量管理体系基本健全，但存在质量管理台帐不完善等问题。</t>
  </si>
  <si>
    <t>合同名称：引江济淮工程（安徽段）引江济巢段菜巢线施工C006-2标                  合同单位：中铁二十局集团有限公司</t>
  </si>
  <si>
    <t>根据集团公司2020年1-6月份检查、巡查反应，该标段质量管理行为存在工程工序检验报验不及时等问题。</t>
  </si>
  <si>
    <t>有讨薪</t>
  </si>
  <si>
    <t>合同名称：引江济淮工程（安徽段）引江济巢段菜巢分水岭以北庐江境水利工程施工标          合同单位：中国水利水电第十二局有限公司</t>
  </si>
  <si>
    <t xml:space="preserve">4月陈兵、宋海超、丁可、毛俊、孙莉、张深垒、郑维缺勤，无请销假记录且无情况说明；
广域网4月龚灿缺勤2天，无请销假记录且无情况说明（龚灿3月考勤异常说明报告已报建管处审批，未见4月材料）
</t>
  </si>
  <si>
    <t>质量违约处罚</t>
  </si>
  <si>
    <t>根据集团公司2020年1-6月份检查、巡查反应，该标段质量管理效果较差，检查中多次发现该标段存在堤防填筑、钢筋制安、混凝土浇筑以及止水安装保护等质量问题。</t>
  </si>
  <si>
    <t>合同专项检查，抽查劳务分包合同（合同价1111.6930万元）：合同为中国水利水电第十二工程局有限公司委托菜北水利标项目部与安徽省海骏建设工程有限公司签订，合同未采用建设部标准范本，劳务合同含大型机械设备、工程量清单计量，含管理费、含验收资料、含安全文明措施费、除水泥外主材、辅材及其他小型机具费用及其它税费。</t>
  </si>
  <si>
    <t>合同名称：施工Y002标（引江济巢段）  合同单位：中国葛洲坝集团第一工程有限公司</t>
  </si>
  <si>
    <t>该单位总部位于湖北，因疫情影响，4月8日解封后，4月仍有共22人缺勤或未到岗，至检查当日尚无请销假手续。</t>
  </si>
  <si>
    <t xml:space="preserve">1.左堤碾压层间结合面存在风干等现象；
2.部分钢筋焊缝存在不饱满现象；
3.橡胶止止水存在质量问题。
</t>
  </si>
  <si>
    <t>根据集团公司2020年1-6月份检查、巡查反应，该标段质量管理行为存在原材料、中间产品及报验不及时，单元工程工序检验报验不及时等问题。</t>
  </si>
  <si>
    <t xml:space="preserve">1.部分混凝土存在养护不到位现象；
2.部分混凝土面浇筑收仓面存在不平整现象。
</t>
  </si>
  <si>
    <t>1.施工记录不规范；
2.资料归档不规范、不及时。</t>
  </si>
  <si>
    <t>截渗墙分包不符合合同要求。</t>
  </si>
  <si>
    <t>合同专项检查，抽查了Y002防渗处理劳务分包合同：未采用建设部示范文本，合同工作内容包含了施工测量放线、便道修复、降尘、柴油发电机提供、全面负责质量安全、生产性试验等，合同费用为工程量清单单价和工程量计算，并包含了全部内容的费用，按2%的安全生产费，付款按期支付，未明确按月支付。抽查了上游土石方工程劳务合同：未采用建设部示范文本，合同工作内容包含了上游改线河道和老堤开挖、改堤河线填筑、倒虹吸基础开挖、拆除工程、混凝土、装饰、草皮、堤顶道路等，并全面负责质量安全等，并包含了全部内容的费用，合同费用为工程量清单单价和工程量计算，按2%的安全生产费。合同包含了土方大型机械等，柴油为甲控。</t>
  </si>
  <si>
    <t>1.部分脚手架搭设不符合规范要求；
2.临边防护存在不到位现象；
3.消防安全、文明施工管理存在不到位现象；
4.临时用电存在一闸多机现象；
5.个别人员、设备报备手续不及时。</t>
  </si>
  <si>
    <t>合同名称：施工Y003标（引江济巢段）  合同单位：安徽水利开发股份有限公司</t>
  </si>
  <si>
    <t>部分合同人员考勤不满足</t>
  </si>
  <si>
    <t>范德生（指纹打卡无法识别）；2、4月考勤记录多人雷同。</t>
  </si>
  <si>
    <t>进度完成率98.4%</t>
  </si>
  <si>
    <t xml:space="preserve">1.部分填筑完成的改性土防护措施存在不到位现象；
2.梁钢筋及波纹管防护措施存在不到位现象。
</t>
  </si>
  <si>
    <t>根据集团公司2020年1-6月份检查、巡查反应，该标段质量管理行为存在单元工程工序检验报验不及时等问题。</t>
  </si>
  <si>
    <t>个别管桩预制挂板存在破损现象。</t>
  </si>
  <si>
    <t>根据集团公司2020年1-6月份检查、巡查反应，该标段检查中发现该标段存在钢筋制安、混凝土浇筑等质量问题。</t>
  </si>
  <si>
    <t>1.施工记录不规范；
2.资料归档不及时、不规范。</t>
  </si>
  <si>
    <t>合同专项抽查，抽查了Y003渠道衬砌工程四标段劳务分包合同：未采用建设部示范文本，合同工作内容包含了坡面修整、预制块生态护坡、瓜子片垫层、C20砼压顶、基脚、格埂、排水沟、坡顶截水沟等，合同费用为工程量清单单价和工程量计算，包含了人工、材料（主材为甲供）、机械费用、管理费、措施费、税金、保险等，付款按月支付；土方施工含自带机械设备。抽查了水泥改性土工程工程劳务合同：未采用建设部示范文本，合同工作内容包含了水泥改性土拌合、土料破碎等，不含碾压等质量内容，合同费用为工程量清单单价和工程量计算，包含了顶截水沟等，合同费用为工程量清单单价和工程量计算，包含了人工、材料（不含水泥材料费）、机械费用、管理费、措施费、税金、保险等，付款按月支付。</t>
  </si>
  <si>
    <t>1.钢筋加工厂临时用电管理不到位，存在私拉乱接、接线不规范的现象；
2.预制场龙门吊停用期间夹轨器未全部安装到位。</t>
  </si>
  <si>
    <t>合同名称：施工J001-2标（江淮沟通段）  合同单位：安徽水安建设集团股份有限公司</t>
  </si>
  <si>
    <t>部分合同人员1月份钉钉考勤不满足合同要求</t>
  </si>
  <si>
    <t>抽查到岗管理人员3、4月多人缺勤（3月杨欢、张磊、张黎明各缺勤18天，4月阮流涛缺勤17天、杨欢缺勤18天、张磊缺勤17天、张黎明缺勤17天）；3、4月无请销假记录，考勤记录多人雷同。</t>
  </si>
  <si>
    <t>进度完成率86.3%</t>
  </si>
  <si>
    <t xml:space="preserve">
1.进水闸底坎埋件现场保护不到位，被水泥等杂物污染，且未见管理编号；
2.《土方填筑碾压试验总结》结论部分未能总结出指导施工的工艺参数；</t>
  </si>
  <si>
    <t>根据集团公司2020年1-6月份检查、巡查反应，该标段质量管理行为存在单元工程工序检验报验不及时等、工艺试验总结不及时等问题。</t>
  </si>
  <si>
    <t>混凝土冬季施工养护措施落实不到位；</t>
  </si>
  <si>
    <t>部分施工记录未记录现场质量安全检查相关内容，资料归档不及时、不规范。</t>
  </si>
  <si>
    <t>根据合同专项检查和建管处结合水利部稽查进行全面排查，抽查了4标模板专业分包合同：采用建设部劳务示范文本，合同额1277.1万元，合同费用为工程量清单单价和工程量计算，按月支付，合同价包含了模板主材费。</t>
  </si>
  <si>
    <t>1.脚手架搭设存在搭设不规范现象；
2.临时用电、安全防护、消防安全存在管理不到位现象；
3.特种设备应急专项预案演练未及时开展。</t>
  </si>
  <si>
    <t>合同名称：引江济淮工程（安徽段）江淮沟通段施工J002-1（河渠）标                 合同单位：中国水电建设集团十五工程局有限公司</t>
  </si>
  <si>
    <t>部分合同人员一月份和二季度考勤不满足合同要求，请假手续不齐全。</t>
  </si>
  <si>
    <t>1.投标人员赵兵、姜虎、石峰按计划应进场但实际未到岗；
2.3月7人存在缺勤，解释为疫情影响分批进场；但李建英、杨琪琦3月3日已进场后期多日旷工；缺审批的复工分批进场计划；4月3人缺勤，未履行请销假手续；</t>
  </si>
  <si>
    <t>进度完成率67.8%</t>
  </si>
  <si>
    <r>
      <rPr>
        <b/>
        <sz val="10"/>
        <rFont val="宋体"/>
        <charset val="134"/>
      </rPr>
      <t>质量管理体系（5分）：</t>
    </r>
    <r>
      <rPr>
        <sz val="10"/>
        <rFont val="宋体"/>
        <charset val="134"/>
      </rPr>
      <t>1、设立专门的质量管理机构或建立健全质量保证体系；2、配备质量管理人员；3、制定并落实质量管理制度。以上如有不满足的，按2分/条扣分，最多扣5分。</t>
    </r>
  </si>
  <si>
    <t>1.部分橡胶止水带安装存在不规范现象；
2.个别填筑土料粒径不满足要求；
3.局部钢筋保护层不满足规范要求。</t>
  </si>
  <si>
    <t>部分填筑土方含水率不满足要求。</t>
  </si>
  <si>
    <t>根据集团公司2020年1-6月份检查、巡查反应，该标段检查中多次发现该标段存在堤防填筑、钢筋制安、混凝土浇筑、止水安装等质量问题。</t>
  </si>
  <si>
    <t>1.施工日志记录不全；
2.监理通知006号未及时回复、闭合。</t>
  </si>
  <si>
    <t>7月24日，洒水车驾驶员郭伟电话讨薪</t>
  </si>
  <si>
    <t xml:space="preserve">1.脚手架搭设存在不规范现象； 
2.部分危大工程施工方案未见对专家论证意见回复记录
3.临边防护措施存在落实不到位现象；
4.安全生产目标管理存在不规范现象。
</t>
  </si>
  <si>
    <t>合同名称：施工J002-2标（江淮沟通段）  合同单位：中国葛洲坝集团股份有限公司</t>
  </si>
  <si>
    <t>进度完成率79.6%</t>
  </si>
  <si>
    <t>1.局部混凝土存在麻面现象；
2.拌合站砂、石原材料管理不规范</t>
  </si>
  <si>
    <t>1.施工记录填写不规范；
2.资料归档不及时。</t>
  </si>
  <si>
    <t>1.部分安全防护措施落实不到位；
2.工人宿舍防火措施落实不到位；
3.车辆管理不到位。</t>
  </si>
  <si>
    <t>合同名称：引江济淮工程（安徽段）江淮沟通段施工J005-1标      合同单位：中国水利水电第五工程局有限公司</t>
  </si>
  <si>
    <t>存在缺勤现象</t>
  </si>
  <si>
    <t>汪小雷（指纹机打卡报名李辉）；朱海亚4月请销假手续不完备。</t>
  </si>
  <si>
    <t>实际进度滞后</t>
  </si>
  <si>
    <t>进度完成率87.2%</t>
  </si>
  <si>
    <t>未制定进水渠一级护坡锚杆接头检测计划，未进行焊接工艺试验</t>
  </si>
  <si>
    <t>根据集团公司2020年1-6月份检查、巡查反应，该标段质量管理行为存在单元工程工序检验报验不及时、工艺试验开展总结不及时等问题。</t>
  </si>
  <si>
    <t>前池23号底板混凝土分缝处闭孔泡沫板歪斜，存在约3cm错台；14号右侧混凝土挡墙走模，墙体向内侧突出约5cm。</t>
  </si>
  <si>
    <t>归档资料不及时</t>
  </si>
  <si>
    <t>现场安全防护不到位</t>
  </si>
  <si>
    <t>合同名称：引江济淮工程（安徽段）江淮沟通施工J005-2标  合同单位： 安徽水利开发股份有限公司</t>
  </si>
  <si>
    <t>打卡记录雷同</t>
  </si>
  <si>
    <t>1、杨大郢跌水涵右侧空箱岸墙底板底部垫块安装错误，设计为50mm，实测垫块为35mm；直螺纹部分端头未打磨平整，保护帽存在脱落；出水口处底板止水橡皮未采取保护措施，模板钢管压在止水橡皮上；出水口空箱岸墙与涵洞止水交接处及空箱岸墙底板部分钢筋下料长度不足；现场钢筋堆放混乱，部分钢筋垫高不足，放在水中2、问题重复出现</t>
  </si>
  <si>
    <t>根据集团公司2020年1-6月份检查、巡查反应，该标段检查中发现该标段存在钢筋制安、混凝土浇筑、止水安装等质量问题。</t>
  </si>
  <si>
    <t>1、二季度未开展平安工地自评2、杨大郢跌水涵洞身第2段左右外侧脚手架EL.23.4m层脚手板未满铺，密目网局部缺失；3、杨大郢跌水涵现场作业平台2处配电箱存在一闸多接现象4、杨大郢跌水涵现场库房内煤气罐等材料堆放混乱，未配备消防器材。</t>
  </si>
  <si>
    <t>合同名称：引江济淮工程（安徽段）江淮沟通施工J006-1标  合同单位： 中国电建市政建设集团有限公司</t>
  </si>
  <si>
    <t>有缺勤现象</t>
  </si>
  <si>
    <t>进度完成率96.1%</t>
  </si>
  <si>
    <t>堰滩跌水二级跌水左侧挡墙局部由于拆模过早造成混凝土表面麻面，底板靠近止水橡皮处钢筋保护层厚度过小，</t>
  </si>
  <si>
    <t>归档资料不规范</t>
  </si>
  <si>
    <t>1、开口型脚手架两端无横向斜撑，未见脚手架验收记录；2、堰滩跌水现场一配电箱位置设置不合理，操作空间不足3、未开展生产安全事故应急救援预案演练，未按季度、年度统计和分析安全隐患排查治理情况，未向从业人员公示事故隐患排查治理情况。</t>
  </si>
  <si>
    <t>合同名称：引江济淮工程（安徽段）江淮沟通施工J007-1标  合同单位： 中铁五局集团有限公司</t>
  </si>
  <si>
    <t>进度完成率89.5%</t>
  </si>
  <si>
    <t>自检、报检工作不及时</t>
  </si>
  <si>
    <t>现场杆件存放保护措施不到位</t>
  </si>
  <si>
    <t>根据集团公司2020年1-6月份检查、巡查反应，该标段检查中发现该标段存在钢筋制安、混凝土浇筑、钢结构桥梁制作安装等质量问题。</t>
  </si>
  <si>
    <t>归档资料不规范。</t>
  </si>
  <si>
    <t>1、合六叶公路桥4#桥-0#桥台临边防护设施滞后，下部焊接通道采用单跳板，端头未固定，临边未防护2、合六叶公路桥下部焊接通道采用单跳板，端头未固定，临边未防；3、0#桥台端原道路开挖后形成高边坡临边防护滞后，无警示标牌4、钢结构桥面部分氧气、丙烷气瓶仪表损坏失效</t>
  </si>
  <si>
    <t>合同名称：引江济淮工程（安徽段）江淮沟通施工J007-2标  合同单位： 浙江省围海建设集团股份有限公司</t>
  </si>
  <si>
    <t>右岸（44+400~45+200）五级坡以上河渠工程六级平台（44+700~44+800）水泥改性土换填（第3层）工序施工未经监理签字已进入下一道工序</t>
  </si>
  <si>
    <t>1、改性土拌和站柴油发电机周边隔离未封闭，无警示标牌，无消防设施2、改性土拌和站现场餐厅内有2个煤气罐，未单独存放；3、发电机旁仓库内存放柴油，无消防设施</t>
  </si>
  <si>
    <t>合同名称：引江济淮工程（安徽段）江淮沟通段施工J008-1标         合同单位：</t>
  </si>
  <si>
    <t>1、槽身临水面不锈钢板面安装过程中出现点、线、面状锈蚀情况2、现场涂层破损后未及时除锈补涂</t>
  </si>
  <si>
    <t>根据集团公司2020年1-6月份检查、巡查反应，该标段检查中发现该标段存在钢结构桥梁制作安装等质量问题。</t>
  </si>
  <si>
    <t>有讨薪现象</t>
  </si>
  <si>
    <t>6月11日，电焊工陈彬彬电话上访讨薪</t>
  </si>
  <si>
    <t>1、1#桥台端部局部临边防护、1#、4#桥台高处临边悬挑焊接平台不符合规范要求，四周无防护栏杆2、1#桥台施工现场一处开关箱一闸多机；3、作业人员高处临边未系安全带。</t>
  </si>
  <si>
    <t>合同名称：引江济淮工程（安徽段）江淮沟通段施工J008-2土建及安装标         合同单位：中国铁建大桥工程局集团有限公司</t>
  </si>
  <si>
    <t>光荣坝渠下涵下游翼墙分布钢筋接头焊接不规范，焊渣未清理，钢筋未弯折钢筋不在一条直线上</t>
  </si>
  <si>
    <t>合同专项抽查和建管处结合水利部稽查，抽查了J008-2桥涵劳务分包合同：未采用建设部示范文本，未备案；劳务分包合同内容包含测量费、分包管理费，清单工程量计价。</t>
  </si>
  <si>
    <t>1、4#桥台高处临边脚手架平台搭设不规范，无水平防护栏杆2、施工现场吊装钢模板，未拉设缆风绳。</t>
  </si>
  <si>
    <t>合同名称：引江济淮工程（安徽段）江淮沟通段施工J009-1标         合同单位：</t>
  </si>
  <si>
    <t>考勤不全，部分人员不到岗</t>
  </si>
  <si>
    <t>现场抽查4人指纹无法识别，分别为王富坤、安克文、赵腾飞、董毅。3月12人因疫情原因考勤异常说明未报监理和建管处审批，1人（邓全全）应进场未进场说明未报监理和建管处审批。项目经理刘湘军3月缺勤2天，手续未报建管处审批。4月请假17天，已报建管处批准。
技术负责人李海东3、4月因疫情原因考勤异常说明未报监理和建管处审批。</t>
  </si>
  <si>
    <t>部分施工工序质量检验评定资料未经监理机构复核已进行下一道工序，例如管护道路水泥改性土工序评定、老河道填筑工序评定</t>
  </si>
  <si>
    <t>根据集团公司2020年1-6月份检查、巡查反应，该标段质量管理效果基本能满足设计及规范要求。</t>
  </si>
  <si>
    <t>合同专项检查，抽查了第2标段劳务分包合同：采用承包人内部统一文本，合同额1983.817559万元（含暂估甲供材费用13029.100642元），合同服务包含工程维修责任、完整的原始技术经济资料、配合承包人办理交工验收等，合同费用为工程量清单单价和工程量计算，实际发生约2%的安全生产费为按实报销，分包人承担。与水利部（2016）420文要求有出入。</t>
  </si>
  <si>
    <t>1、河渠右岸高长路断路后，形成导流明渠临边防护缺失，缺失警示标识2、临时用电：项目部外墙未设置安全防护栏杆；3、深基坑：河渠基坑开挖后，未按批复方案（水电十局【2019】技案020号）中观测频率要求进行检测，特别是近期基坑积水后，未见监测数据4、已组织开展防汛、消防等专项应急救援预案演练，还未开展安全生产事故应急救援综合预案演练；未按季度、年度进行隐患排查治理情况统计分析；未向从业人员通报或公示事故隐患排查治理情况。</t>
  </si>
  <si>
    <t>合同名称：引江济淮工程（安徽段）江淮沟通段施工J009-2土建及安装标         合同单位：</t>
  </si>
  <si>
    <t>1、合同人员3月石元伟请假31天、王阳波请假11天，未报建管处。</t>
  </si>
  <si>
    <t>王松颗跌水箱涵沉降缝处、施工缝处局部存在漏浆、泛砂、骨料外露现象，包箍箍筋绑扎不牢</t>
  </si>
  <si>
    <t>工程签证不全</t>
  </si>
  <si>
    <t>1、劳务人员向省信访局进行上访，经查证情况属实，集团公司给予通报；
2、合同专项检查，抽查了第5标段劳务分包合同：采用承包人内部统一文本，合同额21164.3130元（含暂估甲供材费用13029.100642元），合同服务包含工程维修责任、完整的原始技术经济资料、配合承包人办理交工验收等，合同费用为工程量清单单价和工程量计算，合同价包含了2%的安全生产费，4%水泥改性土含场拌、摊铺、压实等，部分清单含土工布采购和安装等，与水利部（2016）420文要求有出入。</t>
  </si>
  <si>
    <t>1、混凝土拌合站水泥罐爬梯护笼垂直条设置不满足规范要求，护笼顶部与上部护栏不齐平2、防洪度汛：河渠基坑积水后，沿线深水临边警示、警戒标识牌较少，现场存在地方村民在基坑边活动；3、已组织开展防汛、消防、防暑降温等专项应急救援预案演练，还未开展生产安全事故应急救援综合预案演练、未按季度、年度进行隐患排查治理情况统计分析；未向从业人员通报或公示事故隐患排查治理情况4、河渠基坑开挖后，未按已批复方案（中国水电四局【2019】技案022号）中要求开展基坑边坡监测方案，特别是近期基坑积水后，应加强现场边坡稳定性定期监测。</t>
  </si>
  <si>
    <t>合同名称：引江济淮工程（安徽段）江淮沟通段施工J010-1标    合同单位： 安徽水安建设集团股份有限公司</t>
  </si>
  <si>
    <t>3月卞显菊、杨梦、秦伏龙、江桐桐、李凯、周胜男6人缺勤或未到岗，其中卞显菊产假期间工作交接人、周胜男（冯媛媛变更后对应人员）和秦伏龙考勤不足，请销假手续缺，其余3人请假。4月3人缺勤或未到岗，分别为卞显菊产假期间工作交接人、周胜男和秦伏龙。</t>
  </si>
  <si>
    <t>进度管理不到位</t>
  </si>
  <si>
    <t>质量管理制度落实不到位。</t>
  </si>
  <si>
    <t>根据集团公司2020年1-6月份检查、巡查反应，该标段质量管理体系基本健全，但部分质量管理制度落实不到位。</t>
  </si>
  <si>
    <t>现场个别小型结构物未按施工技术标准施工；隐蔽工程验收资料签字不齐全。</t>
  </si>
  <si>
    <t>历次质量检查存在问题。</t>
  </si>
  <si>
    <t>部分劳务分包单位与农名劳动合同签订不全。</t>
  </si>
  <si>
    <t>合同专项检查和建管处结合水利部稽查，抽查了J010-1一工区劳务分包合同：未采用建设部示范文本，劳务分包合同内容包含了措施费（基坑排水、便道修建）、油料等，合同费用为工程量清单单价和工程量计算，包含了人工、材料、机械费用、管理费、措施费、税金、保险等，付款按月支付；土方施工含自带机械设备。</t>
  </si>
  <si>
    <t>编制的安全生产专项方案少；施工便道雨天积水晴天扬尘。</t>
  </si>
  <si>
    <t>合同名称：引江济淮工程（安徽段）江淮沟通段施工J010-2标    合同单位： 中国水利水电第四工程局有限公司</t>
  </si>
  <si>
    <t>管理人员无故缺勤</t>
  </si>
  <si>
    <t>考勤记录雷同</t>
  </si>
  <si>
    <t>阶段目标滞后</t>
  </si>
  <si>
    <t>历次质量检查存在问题；现场个别小型结构物工程外观质量差。</t>
  </si>
  <si>
    <t>合同专项检查和建管处结合水利部稽查，抽查了J010-2河渠劳务分包合同：未采用建设部示范文本，劳务分包合同内容包含土方开挖、土方填筑、排水、钢筋混凝土浇筑、措施项目等，合同费用为工程量清单单价和工程量计算，包含了人工、机械费用、材料费、运输费、进出场费用、税金等，另有2%安全生产费，付款按月支付。</t>
  </si>
  <si>
    <t>现场文明施工落实情况差。</t>
  </si>
  <si>
    <t>合同名称：引江济淮工程（安徽段）江淮沟通段施工J011-2标    合同单位：中国葛洲坝集团股份有限公司司</t>
  </si>
  <si>
    <t>1-4月全员采用纸质考勤表监理签认，未报建管处审核签字，未就具体人员履约受疫情影响情况报建管处批复。</t>
  </si>
  <si>
    <t>根据集团公司2020年1-6月份检查、巡查反应，该标段质量管理行为基本满足合同和规范要求。</t>
  </si>
  <si>
    <t>合同专项检查，抽查1-5#排泥区疏浚及土石方工程劳务分包合同：采用建设部示范文本，未见核验劳务分包人与所用劳务人员的劳动用工合同记录，合同费用为工程量清单单价和工程量计算，安全生产协议未附。</t>
  </si>
  <si>
    <t>合同名称：施工H001标（江水北送段）  合同单位：中国水利水电第十一工程局有限公司</t>
  </si>
  <si>
    <t>现场抽查5人，孙泉喜（项目部 正常）、赵建刚（未在岗）、王一鸣（未在岗）、周利涛（未在岗）、赵江学（未在岗）。投标人员36人，第一批进场合同人员8人，合同外人员13人；涉及广域网考勤项目经理张明海、技术负责人高满库、质检员王一鸣、安全员张桂林3-5月无记录；涉及钉钉考勤孙泉喜3月缺勤3天、赵建刚5月缺勤22天、4月缺勤14天、3月缺勤16天，赵江学4月缺勤2天，周利涛5月缺勤15天，3月缺勤6天，现场表示无请销假；另有一份监理签认纸质考勤记录，但未经建管处确认。广域网考勤项目经理张明海、技术负责人高满库、3-5月无记录</t>
  </si>
  <si>
    <t>专项合同检查，抽查了北站泵站钢筋、模板、混凝土浇筑合同：合同价格包含了施工水电油、基坑排水、村民阻工补偿、技术措施、综合管理、安全文明、扬尘降噪、临时设施、相关施工及许可证办理、协调外部关系等费用；要求分包提供原始、竣工验收资料等全部资料；要求分包解决施工用水及水源、施工用电从二级配电、未采用建设部示范文本，采用承包人内部统一文本。</t>
  </si>
  <si>
    <t>合同名称：施工H002-1标（江水北送段）  合同单位：上海市水利工程集团有限公司</t>
  </si>
  <si>
    <t>广域网考勤部分，2020年5月技术负责人、质检员、安全员出勤均不足22天，4月质检员、技术负责人出勤不足22天。钉钉部分，5月陈建峰缺勤19天，4月陈建峰缺勤22天、李国海缺勤9天，3、4、5月均无请销假手续。项目部表示采用人工考勤，未报监理、建管处批准。2020年5月技术负责人出勤不足22天，4月技术负责人出勤不满足22天。现场抽查人员5人，朱涛、陈建峰、凌瑞君、王新建、李晓均不在岗</t>
  </si>
  <si>
    <t>合同名称：施工H002-2标（江水北送段）  合同单位：中国水利水电第十一工程局有限公司</t>
  </si>
  <si>
    <t>人员无考勤已退场</t>
  </si>
  <si>
    <t>未打分</t>
  </si>
  <si>
    <t>根据集团公司2020年1-6月份检查、巡查反应，该标段检查中发现该标段存在钢筋制安、混凝土浇筑、护坡施工等质量问题。</t>
  </si>
  <si>
    <t>合同名称：施工H003-1标（江水北送段）  合同单位：中国电建市政建设集团有限公司</t>
  </si>
  <si>
    <t>首次履约材料、造价、公路专业管理人员均未进场。</t>
  </si>
  <si>
    <t>合同名称：施工H004标（江水北送段）  合同单位：中国水利水电第五工程局有限公司</t>
  </si>
  <si>
    <t>技术负责人樊明忠4月14日至5月8日请假建管处未批，人员未考勤。6月1日当日项目经理出差去合肥，暂无手续。其他人员钉钉考勤记录打卡时间存在雷同。</t>
  </si>
  <si>
    <t>专用合同检查，抽查了调蓄水库工程及弃土消纳工程劳务分包合同：合同为水电五局集团与江西建工第三建筑有限责任公司签订，未采用建设部示范文本，采用承包人内部统一文本，合同额1648.14705万元，合同签订时间为2018年12月15日，合同服务包含工程资料编制（质量检验、评定资料、工程量签证等资料）、配置人员（项目经理、技术负责人、质检负责人、安全负责人、合同管理、现场管理、劳动人员）、配合承包人办理交工验收等，合同费用为工程量清单单价和工程量计算。与水利部（2016）420文要求有出入。</t>
  </si>
  <si>
    <t>合同名称：施工H005标（江水北送段）  合同单位：中国电建市政建设集团有限公司</t>
  </si>
  <si>
    <t>钉钉考勤：刘晶伟、于龙、赵顺3月缺勤7天，4月缺勤3天；袁洋、张维琛广域网考勤3月缺勤6天；考勤记录部分雷同；退场3人（建管处未批）；项目经理、技术负责人广域网考勤3月缺勤6天。</t>
  </si>
  <si>
    <t>合同专用检查，1、抽查了插花站钢筋混凝土工程施工分包合同：合同费用为工程量清单单价和工程量计算，合同为承包人项目部和故城县兴安建筑劳务分包有限公司签订，未采用建设部示范文本，采用承包人内部统一文本，合同额863.794236万元；合同服务包含人工费、机械费（含进出场费）、辅助材料费、管理费、利润、税金等一切费用；合同内容还包括向承包人提供施工技术方案、施工报表、施工原始资料、竣工验收资料等相关资料，还包括施工测量工作、质检资料归集整理工作（包括按规定填报资料）；合同费用包含2%安全生产费用；分包合同未报监理及发包人审核；未核验劳务分包人与所用劳务人员的劳动用工合同，与水利部（2016）420文要求有出入。</t>
  </si>
</sst>
</file>

<file path=xl/styles.xml><?xml version="1.0" encoding="utf-8"?>
<styleSheet xmlns="http://schemas.openxmlformats.org/spreadsheetml/2006/main">
  <numFmts count="6">
    <numFmt numFmtId="43" formatCode="_ * #,##0.00_ ;_ * \-#,##0.00_ ;_ * &quot;-&quot;??_ ;_ @_ "/>
    <numFmt numFmtId="176" formatCode="0.00_);[Red]\(0.00\)"/>
    <numFmt numFmtId="42" formatCode="_ &quot;￥&quot;* #,##0_ ;_ &quot;￥&quot;* \-#,##0_ ;_ &quot;￥&quot;* &quot;-&quot;_ ;_ @_ "/>
    <numFmt numFmtId="177" formatCode="0.00_ "/>
    <numFmt numFmtId="44" formatCode="_ &quot;￥&quot;* #,##0.00_ ;_ &quot;￥&quot;* \-#,##0.00_ ;_ &quot;￥&quot;* &quot;-&quot;??_ ;_ @_ "/>
    <numFmt numFmtId="41" formatCode="_ * #,##0_ ;_ * \-#,##0_ ;_ * &quot;-&quot;_ ;_ @_ "/>
  </numFmts>
  <fonts count="46">
    <font>
      <sz val="11"/>
      <color indexed="8"/>
      <name val="宋体"/>
      <charset val="134"/>
    </font>
    <font>
      <sz val="12"/>
      <name val="宋体"/>
      <charset val="134"/>
    </font>
    <font>
      <sz val="10"/>
      <color rgb="FF333333"/>
      <name val="宋体"/>
      <charset val="134"/>
    </font>
    <font>
      <sz val="10"/>
      <name val="宋体"/>
      <charset val="134"/>
    </font>
    <font>
      <b/>
      <sz val="10"/>
      <color rgb="FF333333"/>
      <name val="宋体"/>
      <charset val="134"/>
    </font>
    <font>
      <sz val="9"/>
      <name val="宋体"/>
      <charset val="134"/>
      <scheme val="major"/>
    </font>
    <font>
      <b/>
      <sz val="10"/>
      <name val="宋体"/>
      <charset val="134"/>
    </font>
    <font>
      <sz val="10"/>
      <color rgb="FFFF0000"/>
      <name val="宋体"/>
      <charset val="134"/>
    </font>
    <font>
      <sz val="9"/>
      <color rgb="FFFF0000"/>
      <name val="宋体"/>
      <charset val="134"/>
      <scheme val="major"/>
    </font>
    <font>
      <sz val="9"/>
      <color indexed="8"/>
      <name val="宋体"/>
      <charset val="134"/>
    </font>
    <font>
      <sz val="9"/>
      <color rgb="FF333333"/>
      <name val="宋体"/>
      <charset val="134"/>
    </font>
    <font>
      <b/>
      <sz val="9"/>
      <color indexed="63"/>
      <name val="宋体"/>
      <charset val="134"/>
    </font>
    <font>
      <b/>
      <sz val="9"/>
      <name val="宋体"/>
      <charset val="134"/>
    </font>
    <font>
      <b/>
      <sz val="9"/>
      <color rgb="FF333333"/>
      <name val="宋体"/>
      <charset val="134"/>
    </font>
    <font>
      <sz val="9"/>
      <name val="宋体"/>
      <charset val="134"/>
    </font>
    <font>
      <sz val="11"/>
      <color theme="1"/>
      <name val="宋体"/>
      <charset val="134"/>
      <scheme val="minor"/>
    </font>
    <font>
      <sz val="9"/>
      <color theme="1"/>
      <name val="宋体"/>
      <charset val="134"/>
      <scheme val="minor"/>
    </font>
    <font>
      <sz val="24"/>
      <name val="方正小标宋简体"/>
      <charset val="134"/>
    </font>
    <font>
      <sz val="8"/>
      <name val="宋体"/>
      <charset val="134"/>
      <scheme val="major"/>
    </font>
    <font>
      <sz val="11"/>
      <name val="宋体"/>
      <charset val="134"/>
    </font>
    <font>
      <sz val="14"/>
      <name val="方正小标宋简体"/>
      <charset val="134"/>
    </font>
    <font>
      <sz val="14"/>
      <color rgb="FFFF0000"/>
      <name val="方正小标宋简体"/>
      <charset val="134"/>
    </font>
    <font>
      <sz val="9"/>
      <name val="宋体"/>
      <charset val="134"/>
      <scheme val="minor"/>
    </font>
    <font>
      <sz val="8"/>
      <name val="宋体"/>
      <charset val="134"/>
      <scheme val="minor"/>
    </font>
    <font>
      <sz val="11"/>
      <color indexed="8"/>
      <name val="宋体"/>
      <charset val="134"/>
      <scheme val="minor"/>
    </font>
    <font>
      <u/>
      <sz val="11"/>
      <color rgb="FF0000FF"/>
      <name val="宋体"/>
      <charset val="134"/>
      <scheme val="minor"/>
    </font>
    <font>
      <b/>
      <sz val="11"/>
      <color theme="1"/>
      <name val="宋体"/>
      <charset val="134"/>
      <scheme val="minor"/>
    </font>
    <font>
      <b/>
      <sz val="11"/>
      <color rgb="FFFFFFFF"/>
      <name val="宋体"/>
      <charset val="134"/>
      <scheme val="minor"/>
    </font>
    <font>
      <sz val="11"/>
      <color rgb="FF9C0006"/>
      <name val="宋体"/>
      <charset val="134"/>
      <scheme val="minor"/>
    </font>
    <font>
      <sz val="11"/>
      <color theme="0"/>
      <name val="宋体"/>
      <charset val="134"/>
      <scheme val="minor"/>
    </font>
    <font>
      <sz val="11"/>
      <color rgb="FF3F3F76"/>
      <name val="宋体"/>
      <charset val="134"/>
      <scheme val="minor"/>
    </font>
    <font>
      <sz val="11"/>
      <color rgb="FF9C6500"/>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sz val="11"/>
      <color rgb="FF006100"/>
      <name val="宋体"/>
      <charset val="134"/>
      <scheme val="minor"/>
    </font>
    <font>
      <b/>
      <sz val="11"/>
      <color rgb="FF3F3F3F"/>
      <name val="宋体"/>
      <charset val="134"/>
      <scheme val="minor"/>
    </font>
    <font>
      <b/>
      <sz val="11"/>
      <color rgb="FFFA7D00"/>
      <name val="宋体"/>
      <charset val="134"/>
      <scheme val="minor"/>
    </font>
    <font>
      <sz val="11"/>
      <color rgb="FFFA7D00"/>
      <name val="宋体"/>
      <charset val="134"/>
      <scheme val="minor"/>
    </font>
    <font>
      <b/>
      <sz val="10"/>
      <color indexed="63"/>
      <name val="宋体"/>
      <charset val="134"/>
    </font>
    <font>
      <sz val="10"/>
      <color indexed="63"/>
      <name val="宋体"/>
      <charset val="134"/>
    </font>
    <font>
      <sz val="9"/>
      <color indexed="63"/>
      <name val="宋体"/>
      <charset val="134"/>
    </font>
  </fonts>
  <fills count="37">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F0000"/>
        <bgColor indexed="64"/>
      </patternFill>
    </fill>
    <fill>
      <patternFill patternType="solid">
        <fgColor rgb="FF8DB4E2"/>
        <bgColor indexed="64"/>
      </patternFill>
    </fill>
    <fill>
      <patternFill patternType="solid">
        <fgColor theme="4"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theme="4"/>
        <bgColor indexed="64"/>
      </patternFill>
    </fill>
    <fill>
      <patternFill patternType="solid">
        <fgColor rgb="FFFFEB9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5"/>
        <bgColor indexed="64"/>
      </patternFill>
    </fill>
    <fill>
      <patternFill patternType="solid">
        <fgColor theme="9"/>
        <bgColor indexed="64"/>
      </patternFill>
    </fill>
    <fill>
      <patternFill patternType="solid">
        <fgColor theme="8"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theme="7"/>
        <bgColor indexed="64"/>
      </patternFill>
    </fill>
    <fill>
      <patternFill patternType="solid">
        <fgColor theme="6"/>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24" fillId="0" borderId="0" applyFont="0" applyFill="0" applyBorder="0" applyAlignment="0" applyProtection="0">
      <alignment vertical="center"/>
    </xf>
    <xf numFmtId="0" fontId="15" fillId="18" borderId="0" applyNumberFormat="0" applyBorder="0" applyAlignment="0" applyProtection="0">
      <alignment vertical="center"/>
    </xf>
    <xf numFmtId="0" fontId="30" fillId="19" borderId="16"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15" fillId="14" borderId="0" applyNumberFormat="0" applyBorder="0" applyAlignment="0" applyProtection="0">
      <alignment vertical="center"/>
    </xf>
    <xf numFmtId="0" fontId="28" fillId="10" borderId="0" applyNumberFormat="0" applyBorder="0" applyAlignment="0" applyProtection="0">
      <alignment vertical="center"/>
    </xf>
    <xf numFmtId="43" fontId="24" fillId="0" borderId="0" applyFont="0" applyFill="0" applyBorder="0" applyAlignment="0" applyProtection="0">
      <alignment vertical="center"/>
    </xf>
    <xf numFmtId="0" fontId="29" fillId="23" borderId="0" applyNumberFormat="0" applyBorder="0" applyAlignment="0" applyProtection="0">
      <alignment vertical="center"/>
    </xf>
    <xf numFmtId="0" fontId="25" fillId="0" borderId="0" applyNumberFormat="0" applyFill="0" applyBorder="0" applyAlignment="0" applyProtection="0">
      <alignment vertical="center"/>
    </xf>
    <xf numFmtId="9" fontId="24" fillId="0" borderId="0" applyFont="0" applyFill="0" applyBorder="0" applyAlignment="0" applyProtection="0">
      <alignment vertical="center"/>
    </xf>
    <xf numFmtId="0" fontId="32" fillId="0" borderId="0" applyNumberFormat="0" applyFill="0" applyBorder="0" applyAlignment="0" applyProtection="0">
      <alignment vertical="center"/>
    </xf>
    <xf numFmtId="0" fontId="24" fillId="7" borderId="13" applyNumberFormat="0" applyFont="0" applyAlignment="0" applyProtection="0">
      <alignment vertical="center"/>
    </xf>
    <xf numFmtId="0" fontId="29" fillId="17"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8" applyNumberFormat="0" applyFill="0" applyAlignment="0" applyProtection="0">
      <alignment vertical="center"/>
    </xf>
    <xf numFmtId="0" fontId="38" fillId="0" borderId="18" applyNumberFormat="0" applyFill="0" applyAlignment="0" applyProtection="0">
      <alignment vertical="center"/>
    </xf>
    <xf numFmtId="0" fontId="29" fillId="6" borderId="0" applyNumberFormat="0" applyBorder="0" applyAlignment="0" applyProtection="0">
      <alignment vertical="center"/>
    </xf>
    <xf numFmtId="0" fontId="33" fillId="0" borderId="17" applyNumberFormat="0" applyFill="0" applyAlignment="0" applyProtection="0">
      <alignment vertical="center"/>
    </xf>
    <xf numFmtId="0" fontId="29" fillId="29" borderId="0" applyNumberFormat="0" applyBorder="0" applyAlignment="0" applyProtection="0">
      <alignment vertical="center"/>
    </xf>
    <xf numFmtId="0" fontId="40" fillId="30" borderId="19" applyNumberFormat="0" applyAlignment="0" applyProtection="0">
      <alignment vertical="center"/>
    </xf>
    <xf numFmtId="0" fontId="41" fillId="30" borderId="16" applyNumberFormat="0" applyAlignment="0" applyProtection="0">
      <alignment vertical="center"/>
    </xf>
    <xf numFmtId="0" fontId="27" fillId="9" borderId="15" applyNumberFormat="0" applyAlignment="0" applyProtection="0">
      <alignment vertical="center"/>
    </xf>
    <xf numFmtId="0" fontId="15" fillId="33" borderId="0" applyNumberFormat="0" applyBorder="0" applyAlignment="0" applyProtection="0">
      <alignment vertical="center"/>
    </xf>
    <xf numFmtId="0" fontId="29" fillId="25" borderId="0" applyNumberFormat="0" applyBorder="0" applyAlignment="0" applyProtection="0">
      <alignment vertical="center"/>
    </xf>
    <xf numFmtId="0" fontId="42" fillId="0" borderId="20" applyNumberFormat="0" applyFill="0" applyAlignment="0" applyProtection="0">
      <alignment vertical="center"/>
    </xf>
    <xf numFmtId="0" fontId="26" fillId="0" borderId="14" applyNumberFormat="0" applyFill="0" applyAlignment="0" applyProtection="0">
      <alignment vertical="center"/>
    </xf>
    <xf numFmtId="0" fontId="39" fillId="28" borderId="0" applyNumberFormat="0" applyBorder="0" applyAlignment="0" applyProtection="0">
      <alignment vertical="center"/>
    </xf>
    <xf numFmtId="0" fontId="31" fillId="22" borderId="0" applyNumberFormat="0" applyBorder="0" applyAlignment="0" applyProtection="0">
      <alignment vertical="center"/>
    </xf>
    <xf numFmtId="0" fontId="15" fillId="27" borderId="0" applyNumberFormat="0" applyBorder="0" applyAlignment="0" applyProtection="0">
      <alignment vertical="center"/>
    </xf>
    <xf numFmtId="0" fontId="29" fillId="21" borderId="0" applyNumberFormat="0" applyBorder="0" applyAlignment="0" applyProtection="0">
      <alignment vertical="center"/>
    </xf>
    <xf numFmtId="0" fontId="15" fillId="32" borderId="0" applyNumberFormat="0" applyBorder="0" applyAlignment="0" applyProtection="0">
      <alignment vertical="center"/>
    </xf>
    <xf numFmtId="0" fontId="15" fillId="13" borderId="0" applyNumberFormat="0" applyBorder="0" applyAlignment="0" applyProtection="0">
      <alignment vertical="center"/>
    </xf>
    <xf numFmtId="0" fontId="15" fillId="24" borderId="0" applyNumberFormat="0" applyBorder="0" applyAlignment="0" applyProtection="0">
      <alignment vertical="center"/>
    </xf>
    <xf numFmtId="0" fontId="15" fillId="20" borderId="0" applyNumberFormat="0" applyBorder="0" applyAlignment="0" applyProtection="0">
      <alignment vertical="center"/>
    </xf>
    <xf numFmtId="0" fontId="29" fillId="36" borderId="0" applyNumberFormat="0" applyBorder="0" applyAlignment="0" applyProtection="0">
      <alignment vertical="center"/>
    </xf>
    <xf numFmtId="0" fontId="29" fillId="35" borderId="0" applyNumberFormat="0" applyBorder="0" applyAlignment="0" applyProtection="0">
      <alignment vertical="center"/>
    </xf>
    <xf numFmtId="0" fontId="15" fillId="8" borderId="0" applyNumberFormat="0" applyBorder="0" applyAlignment="0" applyProtection="0">
      <alignment vertical="center"/>
    </xf>
    <xf numFmtId="0" fontId="15" fillId="12" borderId="0" applyNumberFormat="0" applyBorder="0" applyAlignment="0" applyProtection="0">
      <alignment vertical="center"/>
    </xf>
    <xf numFmtId="0" fontId="29" fillId="34" borderId="0" applyNumberFormat="0" applyBorder="0" applyAlignment="0" applyProtection="0">
      <alignment vertical="center"/>
    </xf>
    <xf numFmtId="0" fontId="15" fillId="31" borderId="0" applyNumberFormat="0" applyBorder="0" applyAlignment="0" applyProtection="0">
      <alignment vertical="center"/>
    </xf>
    <xf numFmtId="0" fontId="29" fillId="16" borderId="0" applyNumberFormat="0" applyBorder="0" applyAlignment="0" applyProtection="0">
      <alignment vertical="center"/>
    </xf>
    <xf numFmtId="0" fontId="29" fillId="26" borderId="0" applyNumberFormat="0" applyBorder="0" applyAlignment="0" applyProtection="0">
      <alignment vertical="center"/>
    </xf>
    <xf numFmtId="0" fontId="15" fillId="15" borderId="0" applyNumberFormat="0" applyBorder="0" applyAlignment="0" applyProtection="0">
      <alignment vertical="center"/>
    </xf>
    <xf numFmtId="0" fontId="29" fillId="11" borderId="0" applyNumberFormat="0" applyBorder="0" applyAlignment="0" applyProtection="0">
      <alignment vertical="center"/>
    </xf>
  </cellStyleXfs>
  <cellXfs count="79">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0" xfId="0" applyFont="1" applyFill="1" applyBorder="1" applyAlignment="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vertical="center" wrapText="1"/>
    </xf>
    <xf numFmtId="0" fontId="2" fillId="2" borderId="1" xfId="0" applyFont="1" applyFill="1" applyBorder="1" applyAlignment="1">
      <alignment vertical="center" wrapText="1"/>
    </xf>
    <xf numFmtId="0" fontId="5" fillId="3" borderId="1" xfId="0" applyNumberFormat="1" applyFont="1" applyFill="1" applyBorder="1" applyAlignment="1">
      <alignment horizontal="center" vertical="center" wrapText="1"/>
    </xf>
    <xf numFmtId="0" fontId="4" fillId="2" borderId="1" xfId="0" applyFont="1" applyFill="1" applyBorder="1" applyAlignment="1">
      <alignment vertical="center" wrapText="1"/>
    </xf>
    <xf numFmtId="0" fontId="6" fillId="2" borderId="1" xfId="0" applyFont="1" applyFill="1" applyBorder="1" applyAlignment="1">
      <alignment vertical="center" wrapText="1"/>
    </xf>
    <xf numFmtId="0" fontId="2" fillId="2"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8" fillId="3"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vertical="center" wrapText="1"/>
    </xf>
    <xf numFmtId="0" fontId="1" fillId="0" borderId="0" xfId="0" applyFont="1" applyFill="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vertical="center" wrapText="1"/>
    </xf>
    <xf numFmtId="0" fontId="10" fillId="2" borderId="1" xfId="0" applyFont="1" applyFill="1" applyBorder="1" applyAlignment="1">
      <alignment vertical="center" wrapText="1"/>
    </xf>
    <xf numFmtId="0" fontId="11" fillId="2" borderId="1" xfId="0" applyFont="1" applyFill="1" applyBorder="1" applyAlignment="1">
      <alignment vertical="center" wrapText="1"/>
    </xf>
    <xf numFmtId="0" fontId="12" fillId="2" borderId="1" xfId="0" applyFont="1" applyFill="1" applyBorder="1" applyAlignment="1">
      <alignment vertical="center" wrapText="1"/>
    </xf>
    <xf numFmtId="0" fontId="13" fillId="2" borderId="1" xfId="0" applyFont="1" applyFill="1" applyBorder="1" applyAlignment="1">
      <alignment vertical="center" wrapText="1"/>
    </xf>
    <xf numFmtId="0" fontId="10" fillId="4" borderId="1" xfId="0" applyFont="1" applyFill="1" applyBorder="1" applyAlignment="1">
      <alignment horizontal="center" vertical="center" wrapText="1"/>
    </xf>
    <xf numFmtId="0" fontId="14" fillId="0" borderId="0" xfId="0" applyFont="1" applyFill="1" applyBorder="1" applyAlignment="1">
      <alignment vertical="center"/>
    </xf>
    <xf numFmtId="0" fontId="10" fillId="6"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15" fillId="0" borderId="0" xfId="0" applyFont="1" applyFill="1" applyAlignment="1">
      <alignment vertical="center"/>
    </xf>
    <xf numFmtId="0" fontId="16" fillId="0" borderId="0" xfId="0" applyFont="1" applyFill="1" applyAlignment="1">
      <alignment vertical="center" wrapText="1"/>
    </xf>
    <xf numFmtId="0" fontId="1" fillId="0" borderId="0" xfId="0" applyFont="1" applyFill="1" applyBorder="1" applyAlignment="1">
      <alignment horizontal="left" vertical="center"/>
    </xf>
    <xf numFmtId="0" fontId="17" fillId="0" borderId="0"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77" fontId="18" fillId="0" borderId="1" xfId="0" applyNumberFormat="1" applyFont="1" applyFill="1" applyBorder="1" applyAlignment="1">
      <alignment horizontal="right" vertical="center" wrapText="1"/>
    </xf>
    <xf numFmtId="14"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right"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1" xfId="0" applyFont="1" applyFill="1" applyBorder="1" applyAlignment="1">
      <alignment horizontal="center" vertical="center" wrapText="1"/>
    </xf>
    <xf numFmtId="177" fontId="14" fillId="0" borderId="1" xfId="0" applyNumberFormat="1" applyFont="1" applyFill="1" applyBorder="1" applyAlignment="1">
      <alignment horizontal="right" vertical="center" wrapText="1"/>
    </xf>
    <xf numFmtId="0" fontId="5" fillId="0" borderId="1" xfId="0" applyNumberFormat="1" applyFont="1" applyFill="1" applyBorder="1" applyAlignment="1">
      <alignment horizontal="right" vertical="center" wrapText="1"/>
    </xf>
    <xf numFmtId="0" fontId="0" fillId="0" borderId="0" xfId="0" applyFill="1">
      <alignment vertical="center"/>
    </xf>
    <xf numFmtId="0" fontId="19" fillId="0" borderId="0" xfId="0" applyFont="1" applyFill="1">
      <alignment vertical="center"/>
    </xf>
    <xf numFmtId="0" fontId="0" fillId="0" borderId="0" xfId="0" applyFill="1" applyAlignment="1">
      <alignment vertical="center" wrapText="1"/>
    </xf>
    <xf numFmtId="0" fontId="3" fillId="0" borderId="0" xfId="0" applyFont="1" applyFill="1" applyBorder="1" applyAlignment="1">
      <alignment horizontal="left" vertical="center"/>
    </xf>
    <xf numFmtId="0" fontId="20" fillId="0" borderId="0" xfId="0" applyFont="1" applyFill="1" applyBorder="1" applyAlignment="1">
      <alignment horizontal="center" vertical="center" wrapText="1"/>
    </xf>
    <xf numFmtId="0" fontId="20" fillId="0" borderId="0" xfId="0" applyFont="1" applyFill="1" applyBorder="1" applyAlignment="1">
      <alignment horizontal="left" vertical="center" wrapText="1"/>
    </xf>
    <xf numFmtId="0" fontId="21" fillId="0" borderId="0" xfId="0" applyFont="1" applyFill="1" applyBorder="1" applyAlignment="1">
      <alignment horizontal="right" vertical="center" wrapText="1"/>
    </xf>
    <xf numFmtId="0" fontId="14"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22" fillId="0" borderId="1" xfId="0" applyFont="1" applyFill="1" applyBorder="1" applyAlignment="1">
      <alignment vertical="center" wrapText="1"/>
    </xf>
    <xf numFmtId="0" fontId="23" fillId="0" borderId="1" xfId="0"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8DB4E2"/>
      <color rgb="00FFFFFF"/>
      <color rgb="00333333"/>
      <color rgb="009BC2E6"/>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haredStrings" Target="sharedStrings.xml"/><Relationship Id="rId34" Type="http://schemas.openxmlformats.org/officeDocument/2006/relationships/styles" Target="style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qcc.com/firm_2693763b6c4bea3a3980473bbafdebc7.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9"/>
  <sheetViews>
    <sheetView tabSelected="1" zoomScale="90" zoomScaleNormal="90" workbookViewId="0">
      <pane xSplit="2" ySplit="3" topLeftCell="C4" activePane="bottomRight" state="frozen"/>
      <selection/>
      <selection pane="topRight"/>
      <selection pane="bottomLeft"/>
      <selection pane="bottomRight" activeCell="C8" sqref="C8"/>
    </sheetView>
  </sheetViews>
  <sheetFormatPr defaultColWidth="9" defaultRowHeight="14.4" outlineLevelCol="4"/>
  <cols>
    <col min="1" max="1" width="6.0462962962963" style="67" customWidth="1"/>
    <col min="2" max="3" width="46.6666666666667" style="67" customWidth="1"/>
    <col min="4" max="4" width="18.8888888888889" style="68" customWidth="1"/>
    <col min="5" max="5" width="16.4074074074074" style="69" customWidth="1"/>
  </cols>
  <sheetData>
    <row r="1" spans="1:3">
      <c r="A1" s="70" t="s">
        <v>0</v>
      </c>
      <c r="B1" s="70"/>
      <c r="C1" s="70"/>
    </row>
    <row r="2" ht="32" customHeight="1" spans="1:5">
      <c r="A2" s="71" t="s">
        <v>1</v>
      </c>
      <c r="B2" s="72"/>
      <c r="C2" s="72"/>
      <c r="D2" s="73"/>
      <c r="E2" s="71"/>
    </row>
    <row r="3" ht="30" customHeight="1" spans="1:5">
      <c r="A3" s="74" t="s">
        <v>2</v>
      </c>
      <c r="B3" s="74" t="s">
        <v>3</v>
      </c>
      <c r="C3" s="74" t="s">
        <v>4</v>
      </c>
      <c r="D3" s="75" t="s">
        <v>5</v>
      </c>
      <c r="E3" s="64" t="s">
        <v>6</v>
      </c>
    </row>
    <row r="4" ht="31" customHeight="1" spans="1:5">
      <c r="A4" s="76">
        <v>1</v>
      </c>
      <c r="B4" s="77" t="s">
        <v>7</v>
      </c>
      <c r="C4" s="77" t="s">
        <v>8</v>
      </c>
      <c r="D4" s="78">
        <v>97.25</v>
      </c>
      <c r="E4" s="64"/>
    </row>
    <row r="5" customFormat="1" ht="31" customHeight="1" spans="1:5">
      <c r="A5" s="76">
        <v>2</v>
      </c>
      <c r="B5" s="77" t="s">
        <v>9</v>
      </c>
      <c r="C5" s="77" t="s">
        <v>10</v>
      </c>
      <c r="D5" s="78">
        <v>97.2</v>
      </c>
      <c r="E5" s="64"/>
    </row>
    <row r="6" customFormat="1" ht="31" customHeight="1" spans="1:5">
      <c r="A6" s="76">
        <v>3</v>
      </c>
      <c r="B6" s="77" t="s">
        <v>11</v>
      </c>
      <c r="C6" s="77" t="s">
        <v>12</v>
      </c>
      <c r="D6" s="78">
        <v>97</v>
      </c>
      <c r="E6" s="64"/>
    </row>
    <row r="7" customFormat="1" ht="31" customHeight="1" spans="1:5">
      <c r="A7" s="76">
        <v>4</v>
      </c>
      <c r="B7" s="77" t="s">
        <v>13</v>
      </c>
      <c r="C7" s="77" t="s">
        <v>12</v>
      </c>
      <c r="D7" s="78">
        <v>96.5</v>
      </c>
      <c r="E7" s="64"/>
    </row>
    <row r="8" customFormat="1" ht="31" customHeight="1" spans="1:5">
      <c r="A8" s="76">
        <v>5</v>
      </c>
      <c r="B8" s="77" t="s">
        <v>14</v>
      </c>
      <c r="C8" s="77" t="s">
        <v>15</v>
      </c>
      <c r="D8" s="78">
        <v>96.3</v>
      </c>
      <c r="E8" s="64"/>
    </row>
    <row r="9" customFormat="1" ht="31" customHeight="1" spans="1:5">
      <c r="A9" s="76">
        <v>6</v>
      </c>
      <c r="B9" s="77" t="s">
        <v>16</v>
      </c>
      <c r="C9" s="77" t="s">
        <v>17</v>
      </c>
      <c r="D9" s="78">
        <v>96.25</v>
      </c>
      <c r="E9" s="64"/>
    </row>
    <row r="10" customFormat="1" ht="31" customHeight="1" spans="1:5">
      <c r="A10" s="76">
        <v>7</v>
      </c>
      <c r="B10" s="77" t="s">
        <v>18</v>
      </c>
      <c r="C10" s="77" t="s">
        <v>19</v>
      </c>
      <c r="D10" s="78">
        <v>96.25</v>
      </c>
      <c r="E10" s="64"/>
    </row>
    <row r="11" customFormat="1" ht="31" customHeight="1" spans="1:5">
      <c r="A11" s="76">
        <v>8</v>
      </c>
      <c r="B11" s="77" t="s">
        <v>20</v>
      </c>
      <c r="C11" s="77" t="s">
        <v>21</v>
      </c>
      <c r="D11" s="78">
        <v>96.15</v>
      </c>
      <c r="E11" s="64"/>
    </row>
    <row r="12" customFormat="1" ht="31" customHeight="1" spans="1:5">
      <c r="A12" s="76">
        <v>9</v>
      </c>
      <c r="B12" s="77" t="s">
        <v>22</v>
      </c>
      <c r="C12" s="77" t="s">
        <v>23</v>
      </c>
      <c r="D12" s="78">
        <v>95</v>
      </c>
      <c r="E12" s="64"/>
    </row>
    <row r="13" customFormat="1" ht="31" customHeight="1" spans="1:5">
      <c r="A13" s="76">
        <v>10</v>
      </c>
      <c r="B13" s="77" t="s">
        <v>24</v>
      </c>
      <c r="C13" s="77" t="s">
        <v>25</v>
      </c>
      <c r="D13" s="78">
        <v>94.35</v>
      </c>
      <c r="E13" s="64"/>
    </row>
    <row r="14" customFormat="1" ht="31" customHeight="1" spans="1:5">
      <c r="A14" s="76">
        <v>11</v>
      </c>
      <c r="B14" s="77" t="s">
        <v>26</v>
      </c>
      <c r="C14" s="77" t="s">
        <v>27</v>
      </c>
      <c r="D14" s="78">
        <v>94.08</v>
      </c>
      <c r="E14" s="64"/>
    </row>
    <row r="15" customFormat="1" ht="31" customHeight="1" spans="1:5">
      <c r="A15" s="76">
        <v>12</v>
      </c>
      <c r="B15" s="77" t="s">
        <v>28</v>
      </c>
      <c r="C15" s="77" t="s">
        <v>29</v>
      </c>
      <c r="D15" s="78">
        <v>93.75</v>
      </c>
      <c r="E15" s="64"/>
    </row>
    <row r="16" customFormat="1" ht="31" customHeight="1" spans="1:5">
      <c r="A16" s="76">
        <v>13</v>
      </c>
      <c r="B16" s="77" t="s">
        <v>28</v>
      </c>
      <c r="C16" s="77" t="s">
        <v>30</v>
      </c>
      <c r="D16" s="78">
        <v>93.45</v>
      </c>
      <c r="E16" s="64"/>
    </row>
    <row r="17" customFormat="1" ht="31" customHeight="1" spans="1:5">
      <c r="A17" s="76">
        <v>14</v>
      </c>
      <c r="B17" s="77" t="s">
        <v>31</v>
      </c>
      <c r="C17" s="77" t="s">
        <v>32</v>
      </c>
      <c r="D17" s="78">
        <v>92.95</v>
      </c>
      <c r="E17" s="64"/>
    </row>
    <row r="18" customFormat="1" ht="31" customHeight="1" spans="1:5">
      <c r="A18" s="76">
        <v>15</v>
      </c>
      <c r="B18" s="77" t="s">
        <v>33</v>
      </c>
      <c r="C18" s="77" t="s">
        <v>34</v>
      </c>
      <c r="D18" s="78">
        <v>92.8</v>
      </c>
      <c r="E18" s="64"/>
    </row>
    <row r="19" customFormat="1" ht="31" customHeight="1" spans="1:5">
      <c r="A19" s="76">
        <v>16</v>
      </c>
      <c r="B19" s="77" t="s">
        <v>35</v>
      </c>
      <c r="C19" s="77" t="s">
        <v>36</v>
      </c>
      <c r="D19" s="78">
        <v>92.65</v>
      </c>
      <c r="E19" s="64"/>
    </row>
    <row r="20" customFormat="1" ht="31" customHeight="1" spans="1:5">
      <c r="A20" s="76">
        <v>17</v>
      </c>
      <c r="B20" s="77" t="s">
        <v>37</v>
      </c>
      <c r="C20" s="77" t="s">
        <v>38</v>
      </c>
      <c r="D20" s="78">
        <v>92.5</v>
      </c>
      <c r="E20" s="64"/>
    </row>
    <row r="21" customFormat="1" ht="31" customHeight="1" spans="1:5">
      <c r="A21" s="76">
        <v>18</v>
      </c>
      <c r="B21" s="77" t="s">
        <v>39</v>
      </c>
      <c r="C21" s="77" t="s">
        <v>21</v>
      </c>
      <c r="D21" s="78">
        <v>92.5</v>
      </c>
      <c r="E21" s="64"/>
    </row>
    <row r="22" customFormat="1" ht="31" customHeight="1" spans="1:5">
      <c r="A22" s="76">
        <v>19</v>
      </c>
      <c r="B22" s="77" t="s">
        <v>40</v>
      </c>
      <c r="C22" s="77" t="s">
        <v>10</v>
      </c>
      <c r="D22" s="78">
        <v>92.4</v>
      </c>
      <c r="E22" s="64"/>
    </row>
    <row r="23" customFormat="1" ht="31" customHeight="1" spans="1:5">
      <c r="A23" s="76">
        <v>20</v>
      </c>
      <c r="B23" s="77" t="s">
        <v>41</v>
      </c>
      <c r="C23" s="77" t="s">
        <v>42</v>
      </c>
      <c r="D23" s="78">
        <v>92.3</v>
      </c>
      <c r="E23" s="64"/>
    </row>
    <row r="24" customFormat="1" ht="31" customHeight="1" spans="1:5">
      <c r="A24" s="76">
        <v>21</v>
      </c>
      <c r="B24" s="77" t="s">
        <v>43</v>
      </c>
      <c r="C24" s="77" t="s">
        <v>44</v>
      </c>
      <c r="D24" s="78">
        <v>92.2</v>
      </c>
      <c r="E24" s="64"/>
    </row>
    <row r="25" customFormat="1" ht="31" customHeight="1" spans="1:5">
      <c r="A25" s="76">
        <v>22</v>
      </c>
      <c r="B25" s="77" t="s">
        <v>45</v>
      </c>
      <c r="C25" s="77" t="s">
        <v>46</v>
      </c>
      <c r="D25" s="78">
        <v>91.75</v>
      </c>
      <c r="E25" s="64"/>
    </row>
    <row r="26" customFormat="1" ht="31" customHeight="1" spans="1:5">
      <c r="A26" s="76">
        <v>23</v>
      </c>
      <c r="B26" s="77" t="s">
        <v>47</v>
      </c>
      <c r="C26" s="77" t="s">
        <v>48</v>
      </c>
      <c r="D26" s="78">
        <v>91.5</v>
      </c>
      <c r="E26" s="64"/>
    </row>
    <row r="27" customFormat="1" ht="31" customHeight="1" spans="1:5">
      <c r="A27" s="76">
        <v>24</v>
      </c>
      <c r="B27" s="77" t="s">
        <v>49</v>
      </c>
      <c r="C27" s="77" t="s">
        <v>25</v>
      </c>
      <c r="D27" s="78">
        <v>90.9</v>
      </c>
      <c r="E27" s="64"/>
    </row>
    <row r="28" customFormat="1" ht="31" customHeight="1" spans="1:5">
      <c r="A28" s="76">
        <v>25</v>
      </c>
      <c r="B28" s="77" t="s">
        <v>50</v>
      </c>
      <c r="C28" s="77" t="s">
        <v>8</v>
      </c>
      <c r="D28" s="78">
        <v>90.6</v>
      </c>
      <c r="E28" s="64"/>
    </row>
    <row r="29" customFormat="1" ht="31" customHeight="1" spans="1:5">
      <c r="A29" s="76">
        <v>26</v>
      </c>
      <c r="B29" s="77" t="s">
        <v>51</v>
      </c>
      <c r="C29" s="77" t="s">
        <v>25</v>
      </c>
      <c r="D29" s="78">
        <v>90.225</v>
      </c>
      <c r="E29" s="64"/>
    </row>
    <row r="30" customFormat="1" ht="31" customHeight="1" spans="1:5">
      <c r="A30" s="76">
        <v>27</v>
      </c>
      <c r="B30" s="77" t="s">
        <v>52</v>
      </c>
      <c r="C30" s="77" t="s">
        <v>34</v>
      </c>
      <c r="D30" s="78">
        <v>90.2</v>
      </c>
      <c r="E30" s="64"/>
    </row>
    <row r="31" customFormat="1" ht="31" customHeight="1" spans="1:5">
      <c r="A31" s="76">
        <v>28</v>
      </c>
      <c r="B31" s="77" t="s">
        <v>14</v>
      </c>
      <c r="C31" s="77" t="s">
        <v>53</v>
      </c>
      <c r="D31" s="78">
        <v>89.65</v>
      </c>
      <c r="E31" s="64"/>
    </row>
    <row r="32" customFormat="1" ht="31" customHeight="1" spans="1:5">
      <c r="A32" s="76">
        <v>29</v>
      </c>
      <c r="B32" s="77" t="s">
        <v>54</v>
      </c>
      <c r="C32" s="77" t="s">
        <v>55</v>
      </c>
      <c r="D32" s="78">
        <v>89.5</v>
      </c>
      <c r="E32" s="64"/>
    </row>
    <row r="33" customFormat="1" ht="31" customHeight="1" spans="1:5">
      <c r="A33" s="76">
        <v>30</v>
      </c>
      <c r="B33" s="77" t="s">
        <v>54</v>
      </c>
      <c r="C33" s="77" t="s">
        <v>56</v>
      </c>
      <c r="D33" s="78">
        <v>89.5</v>
      </c>
      <c r="E33" s="64"/>
    </row>
    <row r="34" customFormat="1" ht="31" customHeight="1" spans="1:5">
      <c r="A34" s="76">
        <v>31</v>
      </c>
      <c r="B34" s="77" t="s">
        <v>57</v>
      </c>
      <c r="C34" s="77" t="s">
        <v>58</v>
      </c>
      <c r="D34" s="78">
        <v>89.5</v>
      </c>
      <c r="E34" s="64"/>
    </row>
    <row r="35" customFormat="1" ht="31" customHeight="1" spans="1:5">
      <c r="A35" s="76">
        <v>32</v>
      </c>
      <c r="B35" s="77" t="s">
        <v>59</v>
      </c>
      <c r="C35" s="77" t="s">
        <v>60</v>
      </c>
      <c r="D35" s="78">
        <v>89</v>
      </c>
      <c r="E35" s="64"/>
    </row>
    <row r="36" customFormat="1" ht="31" customHeight="1" spans="1:5">
      <c r="A36" s="76">
        <v>33</v>
      </c>
      <c r="B36" s="77" t="s">
        <v>61</v>
      </c>
      <c r="C36" s="77" t="s">
        <v>62</v>
      </c>
      <c r="D36" s="78">
        <v>88.95</v>
      </c>
      <c r="E36" s="64"/>
    </row>
    <row r="37" customFormat="1" ht="31" customHeight="1" spans="1:5">
      <c r="A37" s="76">
        <v>34</v>
      </c>
      <c r="B37" s="77" t="s">
        <v>63</v>
      </c>
      <c r="C37" s="77" t="s">
        <v>64</v>
      </c>
      <c r="D37" s="78">
        <v>88.8</v>
      </c>
      <c r="E37" s="64"/>
    </row>
    <row r="38" customFormat="1" ht="31" customHeight="1" spans="1:5">
      <c r="A38" s="76">
        <v>35</v>
      </c>
      <c r="B38" s="77" t="s">
        <v>59</v>
      </c>
      <c r="C38" s="77" t="s">
        <v>65</v>
      </c>
      <c r="D38" s="78">
        <v>88.7</v>
      </c>
      <c r="E38" s="64"/>
    </row>
    <row r="39" customFormat="1" ht="31" customHeight="1" spans="1:5">
      <c r="A39" s="76">
        <v>36</v>
      </c>
      <c r="B39" s="77" t="s">
        <v>66</v>
      </c>
      <c r="C39" s="77" t="s">
        <v>46</v>
      </c>
      <c r="D39" s="78">
        <v>88.65</v>
      </c>
      <c r="E39" s="64"/>
    </row>
    <row r="40" customFormat="1" ht="31" customHeight="1" spans="1:5">
      <c r="A40" s="76">
        <v>37</v>
      </c>
      <c r="B40" s="77" t="s">
        <v>67</v>
      </c>
      <c r="C40" s="77" t="s">
        <v>68</v>
      </c>
      <c r="D40" s="78">
        <v>88.5</v>
      </c>
      <c r="E40" s="64"/>
    </row>
    <row r="41" customFormat="1" ht="31" customHeight="1" spans="1:5">
      <c r="A41" s="76">
        <v>38</v>
      </c>
      <c r="B41" s="77" t="s">
        <v>69</v>
      </c>
      <c r="C41" s="77" t="s">
        <v>23</v>
      </c>
      <c r="D41" s="78">
        <v>88.4</v>
      </c>
      <c r="E41" s="64"/>
    </row>
    <row r="42" customFormat="1" ht="31" customHeight="1" spans="1:5">
      <c r="A42" s="76">
        <v>39</v>
      </c>
      <c r="B42" s="77" t="s">
        <v>70</v>
      </c>
      <c r="C42" s="77" t="s">
        <v>71</v>
      </c>
      <c r="D42" s="78">
        <v>88.15</v>
      </c>
      <c r="E42" s="64"/>
    </row>
    <row r="43" customFormat="1" ht="31" customHeight="1" spans="1:5">
      <c r="A43" s="76">
        <v>40</v>
      </c>
      <c r="B43" s="77" t="s">
        <v>43</v>
      </c>
      <c r="C43" s="77" t="s">
        <v>72</v>
      </c>
      <c r="D43" s="78">
        <v>88.1</v>
      </c>
      <c r="E43" s="64"/>
    </row>
    <row r="44" customFormat="1" ht="31" customHeight="1" spans="1:5">
      <c r="A44" s="76">
        <v>41</v>
      </c>
      <c r="B44" s="77" t="s">
        <v>47</v>
      </c>
      <c r="C44" s="77" t="s">
        <v>73</v>
      </c>
      <c r="D44" s="78">
        <v>88</v>
      </c>
      <c r="E44" s="64"/>
    </row>
    <row r="45" customFormat="1" ht="31" customHeight="1" spans="1:5">
      <c r="A45" s="76">
        <v>42</v>
      </c>
      <c r="B45" s="77" t="s">
        <v>74</v>
      </c>
      <c r="C45" s="77" t="s">
        <v>75</v>
      </c>
      <c r="D45" s="78">
        <v>87.92</v>
      </c>
      <c r="E45" s="64"/>
    </row>
    <row r="46" customFormat="1" ht="31" customHeight="1" spans="1:5">
      <c r="A46" s="76">
        <v>43</v>
      </c>
      <c r="B46" s="77" t="s">
        <v>76</v>
      </c>
      <c r="C46" s="77" t="s">
        <v>77</v>
      </c>
      <c r="D46" s="78">
        <v>87.88</v>
      </c>
      <c r="E46" s="64"/>
    </row>
    <row r="47" customFormat="1" ht="31" customHeight="1" spans="1:5">
      <c r="A47" s="76">
        <v>44</v>
      </c>
      <c r="B47" s="77" t="s">
        <v>41</v>
      </c>
      <c r="C47" s="77" t="s">
        <v>78</v>
      </c>
      <c r="D47" s="78">
        <v>87.75</v>
      </c>
      <c r="E47" s="64"/>
    </row>
    <row r="48" customFormat="1" ht="31" customHeight="1" spans="1:5">
      <c r="A48" s="76">
        <v>45</v>
      </c>
      <c r="B48" s="77" t="s">
        <v>79</v>
      </c>
      <c r="C48" s="77" t="s">
        <v>38</v>
      </c>
      <c r="D48" s="78">
        <v>87.25</v>
      </c>
      <c r="E48" s="64"/>
    </row>
    <row r="49" customFormat="1" ht="31" customHeight="1" spans="1:5">
      <c r="A49" s="76">
        <v>46</v>
      </c>
      <c r="B49" s="77" t="s">
        <v>80</v>
      </c>
      <c r="C49" s="77" t="s">
        <v>25</v>
      </c>
      <c r="D49" s="78">
        <v>87.08</v>
      </c>
      <c r="E49" s="64"/>
    </row>
  </sheetData>
  <mergeCells count="1">
    <mergeCell ref="A2:E2"/>
  </mergeCells>
  <hyperlinks>
    <hyperlink ref="C14" r:id="rId1" display="上海同济市政公路工程咨询有限公司" tooltip="https://www.qcc.com/firm_2693763b6c4bea3a3980473bbafdebc7.html"/>
  </hyperlinks>
  <printOptions horizontalCentered="1"/>
  <pageMargins left="0.432638888888889" right="0.314583333333333" top="0.354166666666667" bottom="0.314583333333333" header="0.236111111111111" footer="0.275"/>
  <pageSetup paperSize="9" fitToHeight="0" orientation="landscape" horizontalDpi="600"/>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I15"/>
  <sheetViews>
    <sheetView topLeftCell="A7" workbookViewId="0">
      <selection activeCell="G15" sqref="G15"/>
    </sheetView>
  </sheetViews>
  <sheetFormatPr defaultColWidth="9" defaultRowHeight="15.6"/>
  <cols>
    <col min="1" max="1" width="4" style="1" customWidth="1"/>
    <col min="2" max="2" width="9.5" style="1" customWidth="1"/>
    <col min="3" max="3" width="68.5" style="1" customWidth="1"/>
    <col min="4" max="4" width="5.12962962962963" style="1" customWidth="1"/>
    <col min="5" max="5" width="7.37962962962963" style="1" customWidth="1"/>
    <col min="6" max="6" width="22.5" style="1" customWidth="1"/>
    <col min="7" max="7" width="9.37962962962963" style="1" customWidth="1"/>
    <col min="8" max="8" width="28.25" style="1" customWidth="1"/>
    <col min="9" max="9" width="6.25" style="1" customWidth="1"/>
    <col min="10" max="242" width="9" style="1"/>
  </cols>
  <sheetData>
    <row r="1" spans="1:9">
      <c r="A1" s="2"/>
      <c r="B1" s="3" t="s">
        <v>81</v>
      </c>
      <c r="C1" s="4"/>
      <c r="D1" s="2"/>
      <c r="E1" s="2"/>
      <c r="F1" s="2"/>
      <c r="G1" s="2"/>
      <c r="H1" s="2"/>
      <c r="I1" s="2"/>
    </row>
    <row r="2" ht="14.4" spans="1:9">
      <c r="A2" s="5" t="s">
        <v>253</v>
      </c>
      <c r="B2" s="5"/>
      <c r="C2" s="5"/>
      <c r="D2" s="5"/>
      <c r="E2" s="5"/>
      <c r="F2" s="5"/>
      <c r="G2" s="5"/>
      <c r="H2" s="5"/>
      <c r="I2" s="5"/>
    </row>
    <row r="3" ht="14.4" spans="1:9">
      <c r="A3" s="6" t="s">
        <v>339</v>
      </c>
      <c r="B3" s="6"/>
      <c r="C3" s="6"/>
      <c r="D3" s="6"/>
      <c r="E3" s="6"/>
      <c r="F3" s="6"/>
      <c r="G3" s="6"/>
      <c r="H3" s="6"/>
      <c r="I3" s="6"/>
    </row>
    <row r="4" ht="27" customHeight="1" spans="1:9">
      <c r="A4" s="7" t="s">
        <v>2</v>
      </c>
      <c r="B4" s="7" t="s">
        <v>255</v>
      </c>
      <c r="C4" s="7" t="s">
        <v>256</v>
      </c>
      <c r="D4" s="7" t="s">
        <v>257</v>
      </c>
      <c r="E4" s="7" t="s">
        <v>258</v>
      </c>
      <c r="F4" s="7" t="s">
        <v>259</v>
      </c>
      <c r="G4" s="7" t="s">
        <v>260</v>
      </c>
      <c r="H4" s="7" t="s">
        <v>261</v>
      </c>
      <c r="I4" s="17" t="s">
        <v>262</v>
      </c>
    </row>
    <row r="5" ht="14.4" spans="1:9">
      <c r="A5" s="8" t="s">
        <v>263</v>
      </c>
      <c r="B5" s="9"/>
      <c r="C5" s="10"/>
      <c r="D5" s="7">
        <v>100</v>
      </c>
      <c r="E5" s="7">
        <f>SUM(E6:E15)</f>
        <v>73.5</v>
      </c>
      <c r="F5" s="7"/>
      <c r="G5" s="7">
        <f>SUM(G6:G15)</f>
        <v>80</v>
      </c>
      <c r="H5" s="7"/>
      <c r="I5" s="7"/>
    </row>
    <row r="6" ht="43.2" spans="1:9">
      <c r="A6" s="7">
        <v>1</v>
      </c>
      <c r="B6" s="7" t="s">
        <v>89</v>
      </c>
      <c r="C6" s="11" t="s">
        <v>264</v>
      </c>
      <c r="D6" s="7">
        <v>10</v>
      </c>
      <c r="E6" s="7">
        <v>5</v>
      </c>
      <c r="F6" s="7"/>
      <c r="G6" s="12">
        <v>5</v>
      </c>
      <c r="H6" s="12" t="s">
        <v>340</v>
      </c>
      <c r="I6" s="7" t="s">
        <v>266</v>
      </c>
    </row>
    <row r="7" ht="36" spans="1:9">
      <c r="A7" s="7">
        <v>2</v>
      </c>
      <c r="B7" s="7" t="s">
        <v>90</v>
      </c>
      <c r="C7" s="11" t="s">
        <v>267</v>
      </c>
      <c r="D7" s="7">
        <v>10</v>
      </c>
      <c r="E7" s="7">
        <v>10</v>
      </c>
      <c r="F7" s="7"/>
      <c r="G7" s="7">
        <v>10</v>
      </c>
      <c r="H7" s="15"/>
      <c r="I7" s="7" t="s">
        <v>270</v>
      </c>
    </row>
    <row r="8" ht="36" spans="1:9">
      <c r="A8" s="7">
        <v>3</v>
      </c>
      <c r="B8" s="7" t="s">
        <v>271</v>
      </c>
      <c r="C8" s="13" t="s">
        <v>295</v>
      </c>
      <c r="D8" s="7">
        <v>5</v>
      </c>
      <c r="E8" s="7">
        <v>5</v>
      </c>
      <c r="F8" s="7"/>
      <c r="G8" s="7">
        <v>5</v>
      </c>
      <c r="H8" s="7"/>
      <c r="I8" s="7" t="s">
        <v>270</v>
      </c>
    </row>
    <row r="9" ht="36" spans="1:9">
      <c r="A9" s="7">
        <v>4</v>
      </c>
      <c r="B9" s="7"/>
      <c r="C9" s="13" t="s">
        <v>296</v>
      </c>
      <c r="D9" s="7">
        <v>10</v>
      </c>
      <c r="E9" s="7">
        <v>10</v>
      </c>
      <c r="F9" s="7"/>
      <c r="G9" s="7">
        <v>10</v>
      </c>
      <c r="H9" s="15"/>
      <c r="I9" s="7" t="s">
        <v>270</v>
      </c>
    </row>
    <row r="10" ht="48" spans="1:9">
      <c r="A10" s="7">
        <v>5</v>
      </c>
      <c r="B10" s="7" t="s">
        <v>276</v>
      </c>
      <c r="C10" s="14" t="s">
        <v>277</v>
      </c>
      <c r="D10" s="7">
        <v>5</v>
      </c>
      <c r="E10" s="7">
        <v>5</v>
      </c>
      <c r="F10" s="7"/>
      <c r="G10" s="7">
        <v>5</v>
      </c>
      <c r="H10" s="7" t="s">
        <v>278</v>
      </c>
      <c r="I10" s="7" t="s">
        <v>279</v>
      </c>
    </row>
    <row r="11" ht="84" spans="1:9">
      <c r="A11" s="7">
        <v>6</v>
      </c>
      <c r="B11" s="7"/>
      <c r="C11" s="13" t="s">
        <v>280</v>
      </c>
      <c r="D11" s="7">
        <v>9</v>
      </c>
      <c r="E11" s="7">
        <v>4.5</v>
      </c>
      <c r="F11" s="15" t="s">
        <v>341</v>
      </c>
      <c r="G11" s="7">
        <v>6</v>
      </c>
      <c r="H11" s="15" t="s">
        <v>342</v>
      </c>
      <c r="I11" s="7" t="s">
        <v>279</v>
      </c>
    </row>
    <row r="12" ht="57" customHeight="1" spans="1:9">
      <c r="A12" s="7">
        <v>7</v>
      </c>
      <c r="B12" s="7"/>
      <c r="C12" s="13" t="s">
        <v>283</v>
      </c>
      <c r="D12" s="7">
        <v>6</v>
      </c>
      <c r="E12" s="7">
        <v>3</v>
      </c>
      <c r="F12" s="15" t="s">
        <v>343</v>
      </c>
      <c r="G12" s="18">
        <v>3</v>
      </c>
      <c r="H12" s="7" t="s">
        <v>337</v>
      </c>
      <c r="I12" s="7" t="s">
        <v>279</v>
      </c>
    </row>
    <row r="13" ht="48" spans="1:9">
      <c r="A13" s="7">
        <v>8</v>
      </c>
      <c r="B13" s="7" t="s">
        <v>93</v>
      </c>
      <c r="C13" s="11" t="s">
        <v>285</v>
      </c>
      <c r="D13" s="7">
        <v>15</v>
      </c>
      <c r="E13" s="7">
        <v>12</v>
      </c>
      <c r="F13" s="15" t="s">
        <v>344</v>
      </c>
      <c r="G13" s="7">
        <v>12</v>
      </c>
      <c r="H13" s="15" t="s">
        <v>344</v>
      </c>
      <c r="I13" s="7" t="s">
        <v>270</v>
      </c>
    </row>
    <row r="14" ht="57" customHeight="1" spans="1:9">
      <c r="A14" s="7">
        <v>9</v>
      </c>
      <c r="B14" s="7" t="s">
        <v>287</v>
      </c>
      <c r="C14" s="11" t="s">
        <v>288</v>
      </c>
      <c r="D14" s="7">
        <v>10</v>
      </c>
      <c r="E14" s="7">
        <v>7</v>
      </c>
      <c r="F14" s="15" t="s">
        <v>345</v>
      </c>
      <c r="G14" s="7">
        <v>7</v>
      </c>
      <c r="H14" s="15" t="s">
        <v>346</v>
      </c>
      <c r="I14" s="7" t="s">
        <v>290</v>
      </c>
    </row>
    <row r="15" ht="63" customHeight="1" spans="1:9">
      <c r="A15" s="7">
        <v>10</v>
      </c>
      <c r="B15" s="7" t="s">
        <v>95</v>
      </c>
      <c r="C15" s="11" t="s">
        <v>291</v>
      </c>
      <c r="D15" s="7">
        <v>20</v>
      </c>
      <c r="E15" s="7">
        <v>12</v>
      </c>
      <c r="F15" s="15" t="s">
        <v>347</v>
      </c>
      <c r="G15" s="16">
        <v>17</v>
      </c>
      <c r="H15" s="15"/>
      <c r="I15" s="7" t="s">
        <v>279</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8" orientation="landscape" horizont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I15"/>
  <sheetViews>
    <sheetView workbookViewId="0">
      <selection activeCell="G15" sqref="G15"/>
    </sheetView>
  </sheetViews>
  <sheetFormatPr defaultColWidth="9" defaultRowHeight="15.6"/>
  <cols>
    <col min="1" max="1" width="4" style="1" customWidth="1"/>
    <col min="2" max="2" width="9.62962962962963" style="1" customWidth="1"/>
    <col min="3" max="3" width="85.1296296296296" style="1" customWidth="1"/>
    <col min="4" max="4" width="5.12962962962963" style="1" customWidth="1"/>
    <col min="5" max="5" width="9" style="1" customWidth="1"/>
    <col min="6" max="6" width="14.6296296296296" style="1" customWidth="1"/>
    <col min="7" max="7" width="8.87962962962963" style="1" customWidth="1"/>
    <col min="8" max="8" width="15" style="1" customWidth="1"/>
    <col min="9" max="9" width="7.75" style="1" customWidth="1"/>
    <col min="10" max="242" width="9" style="1"/>
  </cols>
  <sheetData>
    <row r="1" spans="1:9">
      <c r="A1" s="2"/>
      <c r="B1" s="3" t="s">
        <v>81</v>
      </c>
      <c r="C1" s="4"/>
      <c r="D1" s="2"/>
      <c r="E1" s="2"/>
      <c r="F1" s="2"/>
      <c r="G1" s="2"/>
      <c r="H1" s="2"/>
      <c r="I1" s="2"/>
    </row>
    <row r="2" ht="14.4" spans="1:9">
      <c r="A2" s="5" t="s">
        <v>253</v>
      </c>
      <c r="B2" s="5"/>
      <c r="C2" s="5"/>
      <c r="D2" s="5"/>
      <c r="E2" s="5"/>
      <c r="F2" s="5"/>
      <c r="G2" s="5"/>
      <c r="H2" s="5"/>
      <c r="I2" s="5"/>
    </row>
    <row r="3" ht="14.4" spans="1:9">
      <c r="A3" s="6" t="s">
        <v>348</v>
      </c>
      <c r="B3" s="6"/>
      <c r="C3" s="6"/>
      <c r="D3" s="6"/>
      <c r="E3" s="6"/>
      <c r="F3" s="6"/>
      <c r="G3" s="6"/>
      <c r="H3" s="6"/>
      <c r="I3" s="6"/>
    </row>
    <row r="4" ht="27" customHeight="1" spans="1:9">
      <c r="A4" s="7" t="s">
        <v>2</v>
      </c>
      <c r="B4" s="7" t="s">
        <v>255</v>
      </c>
      <c r="C4" s="7" t="s">
        <v>256</v>
      </c>
      <c r="D4" s="7" t="s">
        <v>257</v>
      </c>
      <c r="E4" s="7" t="s">
        <v>258</v>
      </c>
      <c r="F4" s="7" t="s">
        <v>259</v>
      </c>
      <c r="G4" s="7" t="s">
        <v>260</v>
      </c>
      <c r="H4" s="7" t="s">
        <v>261</v>
      </c>
      <c r="I4" s="17" t="s">
        <v>262</v>
      </c>
    </row>
    <row r="5" ht="14.4" spans="1:9">
      <c r="A5" s="8" t="s">
        <v>263</v>
      </c>
      <c r="B5" s="9"/>
      <c r="C5" s="10"/>
      <c r="D5" s="7">
        <v>100</v>
      </c>
      <c r="E5" s="7">
        <f>SUM(E6:E15)</f>
        <v>87.5</v>
      </c>
      <c r="F5" s="7"/>
      <c r="G5" s="7">
        <f>SUM(G6:G15)</f>
        <v>88.34</v>
      </c>
      <c r="H5" s="7"/>
      <c r="I5" s="7"/>
    </row>
    <row r="6" ht="43.2" spans="1:9">
      <c r="A6" s="7">
        <v>1</v>
      </c>
      <c r="B6" s="7" t="s">
        <v>89</v>
      </c>
      <c r="C6" s="11" t="s">
        <v>264</v>
      </c>
      <c r="D6" s="7">
        <v>10</v>
      </c>
      <c r="E6" s="7">
        <v>7</v>
      </c>
      <c r="F6" s="7" t="s">
        <v>349</v>
      </c>
      <c r="G6" s="12">
        <v>9</v>
      </c>
      <c r="H6" s="12" t="s">
        <v>350</v>
      </c>
      <c r="I6" s="7" t="s">
        <v>266</v>
      </c>
    </row>
    <row r="7" ht="36" spans="1:9">
      <c r="A7" s="7">
        <v>2</v>
      </c>
      <c r="B7" s="7" t="s">
        <v>90</v>
      </c>
      <c r="C7" s="11" t="s">
        <v>267</v>
      </c>
      <c r="D7" s="7">
        <v>10</v>
      </c>
      <c r="E7" s="7">
        <v>10</v>
      </c>
      <c r="F7" s="7"/>
      <c r="G7" s="7">
        <v>10</v>
      </c>
      <c r="H7" s="7"/>
      <c r="I7" s="7" t="s">
        <v>270</v>
      </c>
    </row>
    <row r="8" ht="21" customHeight="1" spans="1:9">
      <c r="A8" s="7">
        <v>3</v>
      </c>
      <c r="B8" s="7" t="s">
        <v>271</v>
      </c>
      <c r="C8" s="13" t="s">
        <v>295</v>
      </c>
      <c r="D8" s="7">
        <v>5</v>
      </c>
      <c r="E8" s="7">
        <v>5</v>
      </c>
      <c r="F8" s="7"/>
      <c r="G8" s="7">
        <v>5</v>
      </c>
      <c r="H8" s="7"/>
      <c r="I8" s="7" t="s">
        <v>270</v>
      </c>
    </row>
    <row r="9" ht="33" customHeight="1" spans="1:9">
      <c r="A9" s="7">
        <v>4</v>
      </c>
      <c r="B9" s="7"/>
      <c r="C9" s="13" t="s">
        <v>296</v>
      </c>
      <c r="D9" s="7">
        <v>10</v>
      </c>
      <c r="E9" s="7">
        <v>10</v>
      </c>
      <c r="F9" s="7"/>
      <c r="G9" s="7">
        <v>9.84</v>
      </c>
      <c r="H9" s="15" t="s">
        <v>351</v>
      </c>
      <c r="I9" s="7" t="s">
        <v>270</v>
      </c>
    </row>
    <row r="10" ht="42" customHeight="1" spans="1:9">
      <c r="A10" s="7">
        <v>5</v>
      </c>
      <c r="B10" s="7" t="s">
        <v>276</v>
      </c>
      <c r="C10" s="14" t="s">
        <v>277</v>
      </c>
      <c r="D10" s="7">
        <v>5</v>
      </c>
      <c r="E10" s="7">
        <v>5</v>
      </c>
      <c r="F10" s="7"/>
      <c r="G10" s="7">
        <v>5</v>
      </c>
      <c r="H10" s="7" t="s">
        <v>278</v>
      </c>
      <c r="I10" s="7" t="s">
        <v>279</v>
      </c>
    </row>
    <row r="11" ht="54" customHeight="1" spans="1:9">
      <c r="A11" s="7">
        <v>6</v>
      </c>
      <c r="B11" s="7"/>
      <c r="C11" s="13" t="s">
        <v>280</v>
      </c>
      <c r="D11" s="7">
        <v>9</v>
      </c>
      <c r="E11" s="7">
        <v>6</v>
      </c>
      <c r="F11" s="15" t="s">
        <v>352</v>
      </c>
      <c r="G11" s="7">
        <v>7.5</v>
      </c>
      <c r="H11" s="15" t="s">
        <v>353</v>
      </c>
      <c r="I11" s="7" t="s">
        <v>279</v>
      </c>
    </row>
    <row r="12" ht="57" customHeight="1" spans="1:9">
      <c r="A12" s="7">
        <v>7</v>
      </c>
      <c r="B12" s="7"/>
      <c r="C12" s="13" t="s">
        <v>283</v>
      </c>
      <c r="D12" s="7">
        <v>6</v>
      </c>
      <c r="E12" s="7">
        <v>4.5</v>
      </c>
      <c r="F12" s="15" t="s">
        <v>354</v>
      </c>
      <c r="G12" s="7">
        <v>3</v>
      </c>
      <c r="H12" s="7" t="s">
        <v>355</v>
      </c>
      <c r="I12" s="7" t="s">
        <v>279</v>
      </c>
    </row>
    <row r="13" ht="45" customHeight="1" spans="1:9">
      <c r="A13" s="7">
        <v>8</v>
      </c>
      <c r="B13" s="7" t="s">
        <v>93</v>
      </c>
      <c r="C13" s="11" t="s">
        <v>285</v>
      </c>
      <c r="D13" s="7">
        <v>15</v>
      </c>
      <c r="E13" s="7">
        <v>13</v>
      </c>
      <c r="F13" s="15" t="s">
        <v>356</v>
      </c>
      <c r="G13" s="7">
        <v>13</v>
      </c>
      <c r="H13" s="15" t="s">
        <v>356</v>
      </c>
      <c r="I13" s="7" t="s">
        <v>270</v>
      </c>
    </row>
    <row r="14" ht="60" customHeight="1" spans="1:9">
      <c r="A14" s="7">
        <v>9</v>
      </c>
      <c r="B14" s="7" t="s">
        <v>287</v>
      </c>
      <c r="C14" s="11" t="s">
        <v>288</v>
      </c>
      <c r="D14" s="7">
        <v>10</v>
      </c>
      <c r="E14" s="7">
        <v>10</v>
      </c>
      <c r="F14" s="7"/>
      <c r="G14" s="7">
        <v>7</v>
      </c>
      <c r="H14" s="15" t="s">
        <v>357</v>
      </c>
      <c r="I14" s="7" t="s">
        <v>290</v>
      </c>
    </row>
    <row r="15" ht="62" customHeight="1" spans="1:9">
      <c r="A15" s="7">
        <v>10</v>
      </c>
      <c r="B15" s="7" t="s">
        <v>95</v>
      </c>
      <c r="C15" s="11" t="s">
        <v>291</v>
      </c>
      <c r="D15" s="7">
        <v>20</v>
      </c>
      <c r="E15" s="7">
        <v>17</v>
      </c>
      <c r="F15" s="15" t="s">
        <v>358</v>
      </c>
      <c r="G15" s="16">
        <v>19</v>
      </c>
      <c r="H15" s="15"/>
      <c r="I15" s="7" t="s">
        <v>279</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79" orientation="landscape" horizont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I15"/>
  <sheetViews>
    <sheetView zoomScale="85" zoomScaleNormal="85" workbookViewId="0">
      <selection activeCell="G15" sqref="G15"/>
    </sheetView>
  </sheetViews>
  <sheetFormatPr defaultColWidth="9" defaultRowHeight="15.6"/>
  <cols>
    <col min="1" max="1" width="4" style="1" customWidth="1"/>
    <col min="2" max="2" width="12.25" style="1" customWidth="1"/>
    <col min="3" max="3" width="56.75" style="1" customWidth="1"/>
    <col min="4" max="4" width="5.12962962962963" style="1" customWidth="1"/>
    <col min="5" max="5" width="7.87962962962963" style="1" customWidth="1"/>
    <col min="6" max="6" width="21.6296296296296" style="1" customWidth="1"/>
    <col min="7" max="7" width="9" style="1" customWidth="1"/>
    <col min="8" max="8" width="18.6296296296296" style="1" customWidth="1"/>
    <col min="9" max="9" width="6.87962962962963" style="1" customWidth="1"/>
    <col min="10" max="242" width="9" style="1"/>
  </cols>
  <sheetData>
    <row r="1" spans="1:9">
      <c r="A1" s="2"/>
      <c r="B1" s="3" t="s">
        <v>81</v>
      </c>
      <c r="C1" s="4"/>
      <c r="D1" s="2"/>
      <c r="E1" s="2"/>
      <c r="F1" s="2"/>
      <c r="G1" s="2"/>
      <c r="H1" s="2"/>
      <c r="I1" s="2"/>
    </row>
    <row r="2" ht="14.4" spans="1:9">
      <c r="A2" s="5" t="s">
        <v>253</v>
      </c>
      <c r="B2" s="5"/>
      <c r="C2" s="5"/>
      <c r="D2" s="5"/>
      <c r="E2" s="5"/>
      <c r="F2" s="5"/>
      <c r="G2" s="5"/>
      <c r="H2" s="5"/>
      <c r="I2" s="5"/>
    </row>
    <row r="3" ht="14.4" spans="1:9">
      <c r="A3" s="6" t="s">
        <v>359</v>
      </c>
      <c r="B3" s="6"/>
      <c r="C3" s="6"/>
      <c r="D3" s="6"/>
      <c r="E3" s="6"/>
      <c r="F3" s="6"/>
      <c r="G3" s="6"/>
      <c r="H3" s="6"/>
      <c r="I3" s="6"/>
    </row>
    <row r="4" ht="27" customHeight="1" spans="1:9">
      <c r="A4" s="7" t="s">
        <v>2</v>
      </c>
      <c r="B4" s="7" t="s">
        <v>255</v>
      </c>
      <c r="C4" s="7" t="s">
        <v>256</v>
      </c>
      <c r="D4" s="7" t="s">
        <v>257</v>
      </c>
      <c r="E4" s="7" t="s">
        <v>258</v>
      </c>
      <c r="F4" s="7" t="s">
        <v>259</v>
      </c>
      <c r="G4" s="7" t="s">
        <v>260</v>
      </c>
      <c r="H4" s="7" t="s">
        <v>261</v>
      </c>
      <c r="I4" s="17" t="s">
        <v>262</v>
      </c>
    </row>
    <row r="5" spans="1:9">
      <c r="A5" s="8" t="s">
        <v>263</v>
      </c>
      <c r="B5" s="9"/>
      <c r="C5" s="10"/>
      <c r="D5" s="7">
        <v>100</v>
      </c>
      <c r="E5" s="26">
        <f>SUM(E6:E15)</f>
        <v>88.5</v>
      </c>
      <c r="F5" s="7"/>
      <c r="G5" s="26">
        <f>SUM(G6:G15)</f>
        <v>82.13</v>
      </c>
      <c r="H5" s="7"/>
      <c r="I5" s="7"/>
    </row>
    <row r="6" ht="97.2" spans="1:9">
      <c r="A6" s="7">
        <v>1</v>
      </c>
      <c r="B6" s="7" t="s">
        <v>89</v>
      </c>
      <c r="C6" s="11" t="s">
        <v>264</v>
      </c>
      <c r="D6" s="7">
        <v>10</v>
      </c>
      <c r="E6" s="7">
        <v>7</v>
      </c>
      <c r="F6" s="7" t="s">
        <v>360</v>
      </c>
      <c r="G6" s="12">
        <v>5</v>
      </c>
      <c r="H6" s="12" t="s">
        <v>361</v>
      </c>
      <c r="I6" s="7" t="s">
        <v>266</v>
      </c>
    </row>
    <row r="7" ht="24" spans="1:9">
      <c r="A7" s="7">
        <v>2</v>
      </c>
      <c r="B7" s="7" t="s">
        <v>90</v>
      </c>
      <c r="C7" s="11" t="s">
        <v>267</v>
      </c>
      <c r="D7" s="7">
        <v>10</v>
      </c>
      <c r="E7" s="7">
        <v>10</v>
      </c>
      <c r="F7" s="7"/>
      <c r="G7" s="7">
        <v>10</v>
      </c>
      <c r="H7" s="7"/>
      <c r="I7" s="7" t="s">
        <v>270</v>
      </c>
    </row>
    <row r="8" ht="24" spans="1:9">
      <c r="A8" s="7">
        <v>3</v>
      </c>
      <c r="B8" s="7" t="s">
        <v>271</v>
      </c>
      <c r="C8" s="13" t="s">
        <v>295</v>
      </c>
      <c r="D8" s="7">
        <v>5</v>
      </c>
      <c r="E8" s="7">
        <v>5</v>
      </c>
      <c r="F8" s="7"/>
      <c r="G8" s="7">
        <v>5</v>
      </c>
      <c r="H8" s="7"/>
      <c r="I8" s="7" t="s">
        <v>270</v>
      </c>
    </row>
    <row r="9" ht="31" customHeight="1" spans="1:9">
      <c r="A9" s="7">
        <v>4</v>
      </c>
      <c r="B9" s="7"/>
      <c r="C9" s="13" t="s">
        <v>296</v>
      </c>
      <c r="D9" s="7">
        <v>10</v>
      </c>
      <c r="E9" s="7">
        <v>10</v>
      </c>
      <c r="F9" s="7"/>
      <c r="G9" s="7">
        <v>8.63</v>
      </c>
      <c r="H9" s="7" t="s">
        <v>362</v>
      </c>
      <c r="I9" s="7" t="s">
        <v>270</v>
      </c>
    </row>
    <row r="10" ht="45" customHeight="1" spans="1:9">
      <c r="A10" s="7">
        <v>5</v>
      </c>
      <c r="B10" s="7" t="s">
        <v>276</v>
      </c>
      <c r="C10" s="14" t="s">
        <v>277</v>
      </c>
      <c r="D10" s="7">
        <v>5</v>
      </c>
      <c r="E10" s="7">
        <v>5</v>
      </c>
      <c r="F10" s="7"/>
      <c r="G10" s="7">
        <v>5</v>
      </c>
      <c r="H10" s="7" t="s">
        <v>278</v>
      </c>
      <c r="I10" s="7" t="s">
        <v>279</v>
      </c>
    </row>
    <row r="11" ht="86" customHeight="1" spans="1:9">
      <c r="A11" s="7">
        <v>6</v>
      </c>
      <c r="B11" s="7"/>
      <c r="C11" s="13" t="s">
        <v>280</v>
      </c>
      <c r="D11" s="7">
        <v>9</v>
      </c>
      <c r="E11" s="7">
        <v>6</v>
      </c>
      <c r="F11" s="15" t="s">
        <v>363</v>
      </c>
      <c r="G11" s="7">
        <v>6</v>
      </c>
      <c r="H11" s="15" t="s">
        <v>364</v>
      </c>
      <c r="I11" s="7" t="s">
        <v>279</v>
      </c>
    </row>
    <row r="12" ht="56" customHeight="1" spans="1:9">
      <c r="A12" s="7">
        <v>7</v>
      </c>
      <c r="B12" s="7"/>
      <c r="C12" s="13" t="s">
        <v>283</v>
      </c>
      <c r="D12" s="7">
        <v>6</v>
      </c>
      <c r="E12" s="7">
        <v>4.5</v>
      </c>
      <c r="F12" s="7" t="s">
        <v>365</v>
      </c>
      <c r="G12" s="7">
        <v>4.5</v>
      </c>
      <c r="H12" s="7" t="s">
        <v>355</v>
      </c>
      <c r="I12" s="7" t="s">
        <v>279</v>
      </c>
    </row>
    <row r="13" ht="57" customHeight="1" spans="1:9">
      <c r="A13" s="7">
        <v>8</v>
      </c>
      <c r="B13" s="7" t="s">
        <v>93</v>
      </c>
      <c r="C13" s="11" t="s">
        <v>285</v>
      </c>
      <c r="D13" s="7">
        <v>15</v>
      </c>
      <c r="E13" s="7">
        <v>14</v>
      </c>
      <c r="F13" s="15" t="s">
        <v>366</v>
      </c>
      <c r="G13" s="7">
        <v>14</v>
      </c>
      <c r="H13" s="15" t="s">
        <v>366</v>
      </c>
      <c r="I13" s="7" t="s">
        <v>270</v>
      </c>
    </row>
    <row r="14" ht="58" customHeight="1" spans="1:9">
      <c r="A14" s="7">
        <v>9</v>
      </c>
      <c r="B14" s="7" t="s">
        <v>287</v>
      </c>
      <c r="C14" s="11" t="s">
        <v>288</v>
      </c>
      <c r="D14" s="7">
        <v>10</v>
      </c>
      <c r="E14" s="7">
        <v>10</v>
      </c>
      <c r="F14" s="7"/>
      <c r="G14" s="7">
        <v>7</v>
      </c>
      <c r="H14" s="15" t="s">
        <v>367</v>
      </c>
      <c r="I14" s="7" t="s">
        <v>290</v>
      </c>
    </row>
    <row r="15" ht="78" customHeight="1" spans="1:9">
      <c r="A15" s="7">
        <v>10</v>
      </c>
      <c r="B15" s="7" t="s">
        <v>95</v>
      </c>
      <c r="C15" s="11" t="s">
        <v>291</v>
      </c>
      <c r="D15" s="7">
        <v>20</v>
      </c>
      <c r="E15" s="7">
        <v>17</v>
      </c>
      <c r="F15" s="15" t="s">
        <v>368</v>
      </c>
      <c r="G15" s="16">
        <v>17</v>
      </c>
      <c r="H15" s="15"/>
      <c r="I15" s="7" t="s">
        <v>279</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8" orientation="landscape" horizontalDpi="6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I15"/>
  <sheetViews>
    <sheetView topLeftCell="A7" workbookViewId="0">
      <selection activeCell="G15" sqref="G15"/>
    </sheetView>
  </sheetViews>
  <sheetFormatPr defaultColWidth="9" defaultRowHeight="15.6"/>
  <cols>
    <col min="1" max="1" width="4" style="1" customWidth="1"/>
    <col min="2" max="2" width="12.25" style="1" customWidth="1"/>
    <col min="3" max="3" width="58.2685185185185" style="1" customWidth="1"/>
    <col min="4" max="4" width="4.66666666666667" style="1" customWidth="1"/>
    <col min="5" max="5" width="9.87962962962963" style="1" customWidth="1"/>
    <col min="6" max="6" width="20.3611111111111" style="1" customWidth="1"/>
    <col min="7" max="7" width="10.1759259259259" style="1" customWidth="1"/>
    <col min="8" max="8" width="22.287037037037" style="1" customWidth="1"/>
    <col min="9" max="9" width="7.12962962962963" style="1" customWidth="1"/>
    <col min="10" max="242" width="9" style="1"/>
  </cols>
  <sheetData>
    <row r="1" spans="1:9">
      <c r="A1" s="2"/>
      <c r="B1" s="3" t="s">
        <v>81</v>
      </c>
      <c r="C1" s="4"/>
      <c r="D1" s="2"/>
      <c r="E1" s="2"/>
      <c r="F1" s="2"/>
      <c r="G1" s="2"/>
      <c r="H1" s="2"/>
      <c r="I1" s="2"/>
    </row>
    <row r="2" ht="14.4" spans="1:9">
      <c r="A2" s="5" t="s">
        <v>253</v>
      </c>
      <c r="B2" s="5"/>
      <c r="C2" s="5"/>
      <c r="D2" s="5"/>
      <c r="E2" s="5"/>
      <c r="F2" s="5"/>
      <c r="G2" s="5"/>
      <c r="H2" s="5"/>
      <c r="I2" s="5"/>
    </row>
    <row r="3" ht="14.4" spans="1:9">
      <c r="A3" s="6" t="s">
        <v>369</v>
      </c>
      <c r="B3" s="6"/>
      <c r="C3" s="6"/>
      <c r="D3" s="6"/>
      <c r="E3" s="6"/>
      <c r="F3" s="6"/>
      <c r="G3" s="6"/>
      <c r="H3" s="6"/>
      <c r="I3" s="6"/>
    </row>
    <row r="4" ht="27" customHeight="1" spans="1:9">
      <c r="A4" s="7" t="s">
        <v>2</v>
      </c>
      <c r="B4" s="7" t="s">
        <v>255</v>
      </c>
      <c r="C4" s="7" t="s">
        <v>256</v>
      </c>
      <c r="D4" s="7" t="s">
        <v>257</v>
      </c>
      <c r="E4" s="7" t="s">
        <v>258</v>
      </c>
      <c r="F4" s="7" t="s">
        <v>259</v>
      </c>
      <c r="G4" s="7" t="s">
        <v>260</v>
      </c>
      <c r="H4" s="7" t="s">
        <v>261</v>
      </c>
      <c r="I4" s="17" t="s">
        <v>262</v>
      </c>
    </row>
    <row r="5" ht="14.4" spans="1:9">
      <c r="A5" s="8" t="s">
        <v>263</v>
      </c>
      <c r="B5" s="9"/>
      <c r="C5" s="10"/>
      <c r="D5" s="7">
        <v>100</v>
      </c>
      <c r="E5" s="7">
        <f>SUM(E6:E15)</f>
        <v>82</v>
      </c>
      <c r="F5" s="7"/>
      <c r="G5" s="7">
        <f>SUM(G6:G15)</f>
        <v>81</v>
      </c>
      <c r="H5" s="7"/>
      <c r="I5" s="7"/>
    </row>
    <row r="6" ht="51" customHeight="1" spans="1:9">
      <c r="A6" s="7">
        <v>1</v>
      </c>
      <c r="B6" s="7" t="s">
        <v>89</v>
      </c>
      <c r="C6" s="11" t="s">
        <v>264</v>
      </c>
      <c r="D6" s="7">
        <v>10</v>
      </c>
      <c r="E6" s="7">
        <v>6</v>
      </c>
      <c r="F6" s="15" t="s">
        <v>370</v>
      </c>
      <c r="G6" s="12">
        <v>5</v>
      </c>
      <c r="H6" s="12" t="s">
        <v>371</v>
      </c>
      <c r="I6" s="7" t="s">
        <v>266</v>
      </c>
    </row>
    <row r="7" ht="24" spans="1:9">
      <c r="A7" s="7">
        <v>2</v>
      </c>
      <c r="B7" s="7" t="s">
        <v>90</v>
      </c>
      <c r="C7" s="11" t="s">
        <v>267</v>
      </c>
      <c r="D7" s="7">
        <v>10</v>
      </c>
      <c r="E7" s="7">
        <v>10</v>
      </c>
      <c r="F7" s="7"/>
      <c r="G7" s="7">
        <v>10</v>
      </c>
      <c r="H7" s="7"/>
      <c r="I7" s="7" t="s">
        <v>270</v>
      </c>
    </row>
    <row r="8" ht="24" spans="1:9">
      <c r="A8" s="7">
        <v>3</v>
      </c>
      <c r="B8" s="7" t="s">
        <v>271</v>
      </c>
      <c r="C8" s="13" t="s">
        <v>295</v>
      </c>
      <c r="D8" s="7">
        <v>5</v>
      </c>
      <c r="E8" s="7">
        <v>5</v>
      </c>
      <c r="F8" s="7"/>
      <c r="G8" s="7">
        <v>5</v>
      </c>
      <c r="H8" s="7"/>
      <c r="I8" s="7" t="s">
        <v>270</v>
      </c>
    </row>
    <row r="9" ht="39" customHeight="1" spans="1:9">
      <c r="A9" s="7">
        <v>4</v>
      </c>
      <c r="B9" s="7"/>
      <c r="C9" s="13" t="s">
        <v>296</v>
      </c>
      <c r="D9" s="7">
        <v>10</v>
      </c>
      <c r="E9" s="7">
        <v>10</v>
      </c>
      <c r="F9" s="7"/>
      <c r="G9" s="7">
        <v>7</v>
      </c>
      <c r="H9" s="7" t="s">
        <v>372</v>
      </c>
      <c r="I9" s="7" t="s">
        <v>270</v>
      </c>
    </row>
    <row r="10" ht="48" spans="1:9">
      <c r="A10" s="7">
        <v>5</v>
      </c>
      <c r="B10" s="7" t="s">
        <v>276</v>
      </c>
      <c r="C10" s="14" t="s">
        <v>373</v>
      </c>
      <c r="D10" s="7">
        <v>5</v>
      </c>
      <c r="E10" s="7">
        <v>5</v>
      </c>
      <c r="F10" s="7"/>
      <c r="G10" s="7">
        <v>5</v>
      </c>
      <c r="H10" s="7" t="s">
        <v>278</v>
      </c>
      <c r="I10" s="7" t="s">
        <v>279</v>
      </c>
    </row>
    <row r="11" ht="84" customHeight="1" spans="1:9">
      <c r="A11" s="7">
        <v>6</v>
      </c>
      <c r="B11" s="7"/>
      <c r="C11" s="13" t="s">
        <v>280</v>
      </c>
      <c r="D11" s="7">
        <v>9</v>
      </c>
      <c r="E11" s="7">
        <v>4.5</v>
      </c>
      <c r="F11" s="15" t="s">
        <v>374</v>
      </c>
      <c r="G11" s="7">
        <v>7.5</v>
      </c>
      <c r="H11" s="15" t="s">
        <v>353</v>
      </c>
      <c r="I11" s="7" t="s">
        <v>279</v>
      </c>
    </row>
    <row r="12" ht="72" spans="1:9">
      <c r="A12" s="7">
        <v>7</v>
      </c>
      <c r="B12" s="7"/>
      <c r="C12" s="13" t="s">
        <v>283</v>
      </c>
      <c r="D12" s="7">
        <v>6</v>
      </c>
      <c r="E12" s="7">
        <v>4.5</v>
      </c>
      <c r="F12" s="15" t="s">
        <v>375</v>
      </c>
      <c r="G12" s="18">
        <v>4.5</v>
      </c>
      <c r="H12" s="7" t="s">
        <v>376</v>
      </c>
      <c r="I12" s="7" t="s">
        <v>279</v>
      </c>
    </row>
    <row r="13" ht="60" customHeight="1" spans="1:9">
      <c r="A13" s="7">
        <v>8</v>
      </c>
      <c r="B13" s="7" t="s">
        <v>93</v>
      </c>
      <c r="C13" s="11" t="s">
        <v>285</v>
      </c>
      <c r="D13" s="7">
        <v>15</v>
      </c>
      <c r="E13" s="7">
        <v>13</v>
      </c>
      <c r="F13" s="15" t="s">
        <v>377</v>
      </c>
      <c r="G13" s="7">
        <v>13</v>
      </c>
      <c r="H13" s="15" t="s">
        <v>377</v>
      </c>
      <c r="I13" s="7" t="s">
        <v>270</v>
      </c>
    </row>
    <row r="14" ht="48" spans="1:9">
      <c r="A14" s="7">
        <v>9</v>
      </c>
      <c r="B14" s="7" t="s">
        <v>287</v>
      </c>
      <c r="C14" s="11" t="s">
        <v>288</v>
      </c>
      <c r="D14" s="7">
        <v>10</v>
      </c>
      <c r="E14" s="7">
        <v>10</v>
      </c>
      <c r="F14" s="7"/>
      <c r="G14" s="7">
        <v>7</v>
      </c>
      <c r="H14" s="15" t="s">
        <v>378</v>
      </c>
      <c r="I14" s="7" t="s">
        <v>290</v>
      </c>
    </row>
    <row r="15" ht="72" customHeight="1" spans="1:9">
      <c r="A15" s="7">
        <v>10</v>
      </c>
      <c r="B15" s="7" t="s">
        <v>95</v>
      </c>
      <c r="C15" s="11" t="s">
        <v>291</v>
      </c>
      <c r="D15" s="7">
        <v>20</v>
      </c>
      <c r="E15" s="7">
        <v>14</v>
      </c>
      <c r="F15" s="15" t="s">
        <v>379</v>
      </c>
      <c r="G15" s="16">
        <v>17</v>
      </c>
      <c r="H15" s="15"/>
      <c r="I15" s="7" t="s">
        <v>279</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4" orientation="landscape" horizont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58.2685185185185" style="1" customWidth="1"/>
    <col min="4" max="4" width="4.66666666666667" style="1" customWidth="1"/>
    <col min="5" max="5" width="9.87962962962963" style="1" customWidth="1"/>
    <col min="6" max="6" width="20.3611111111111" style="1" customWidth="1"/>
    <col min="7" max="7" width="10.1759259259259" style="1" customWidth="1"/>
    <col min="8" max="8" width="22.287037037037" style="1" customWidth="1"/>
    <col min="9" max="9" width="7.12962962962963" style="1" customWidth="1"/>
    <col min="10" max="242" width="9" style="1"/>
  </cols>
  <sheetData>
    <row r="1" spans="1:9">
      <c r="A1" s="2"/>
      <c r="B1" s="3" t="s">
        <v>81</v>
      </c>
      <c r="C1" s="4"/>
      <c r="D1" s="2"/>
      <c r="E1" s="2"/>
      <c r="F1" s="2"/>
      <c r="G1" s="2"/>
      <c r="H1" s="2"/>
      <c r="I1" s="2"/>
    </row>
    <row r="2" ht="14.4" spans="1:9">
      <c r="A2" s="5" t="s">
        <v>253</v>
      </c>
      <c r="B2" s="5"/>
      <c r="C2" s="5"/>
      <c r="D2" s="5"/>
      <c r="E2" s="5"/>
      <c r="F2" s="5"/>
      <c r="G2" s="5"/>
      <c r="H2" s="5"/>
      <c r="I2" s="5"/>
    </row>
    <row r="3" ht="14.4" spans="1:9">
      <c r="A3" s="6" t="s">
        <v>380</v>
      </c>
      <c r="B3" s="6"/>
      <c r="C3" s="6"/>
      <c r="D3" s="6"/>
      <c r="E3" s="6"/>
      <c r="F3" s="6"/>
      <c r="G3" s="6"/>
      <c r="H3" s="6"/>
      <c r="I3" s="6"/>
    </row>
    <row r="4" ht="27" customHeight="1" spans="1:9">
      <c r="A4" s="7" t="s">
        <v>2</v>
      </c>
      <c r="B4" s="7" t="s">
        <v>255</v>
      </c>
      <c r="C4" s="7" t="s">
        <v>256</v>
      </c>
      <c r="D4" s="7" t="s">
        <v>257</v>
      </c>
      <c r="E4" s="7" t="s">
        <v>258</v>
      </c>
      <c r="F4" s="7" t="s">
        <v>259</v>
      </c>
      <c r="G4" s="7" t="s">
        <v>260</v>
      </c>
      <c r="H4" s="7" t="s">
        <v>261</v>
      </c>
      <c r="I4" s="17" t="s">
        <v>262</v>
      </c>
    </row>
    <row r="5" ht="14.4" spans="1:9">
      <c r="A5" s="8" t="s">
        <v>263</v>
      </c>
      <c r="B5" s="9"/>
      <c r="C5" s="10"/>
      <c r="D5" s="7">
        <v>100</v>
      </c>
      <c r="E5" s="7">
        <f>SUM(E6:E15)</f>
        <v>83</v>
      </c>
      <c r="F5" s="7"/>
      <c r="G5" s="7">
        <f>SUM(G6:G15)</f>
        <v>82.96</v>
      </c>
      <c r="H5" s="7"/>
      <c r="I5" s="7"/>
    </row>
    <row r="6" ht="51" customHeight="1" spans="1:9">
      <c r="A6" s="7">
        <v>1</v>
      </c>
      <c r="B6" s="7" t="s">
        <v>89</v>
      </c>
      <c r="C6" s="11" t="s">
        <v>264</v>
      </c>
      <c r="D6" s="7">
        <v>10</v>
      </c>
      <c r="E6" s="7">
        <v>6</v>
      </c>
      <c r="F6" s="7" t="s">
        <v>360</v>
      </c>
      <c r="G6" s="7">
        <v>6</v>
      </c>
      <c r="H6" s="7"/>
      <c r="I6" s="7" t="s">
        <v>266</v>
      </c>
    </row>
    <row r="7" ht="24" spans="1:9">
      <c r="A7" s="7">
        <v>2</v>
      </c>
      <c r="B7" s="7" t="s">
        <v>90</v>
      </c>
      <c r="C7" s="11" t="s">
        <v>267</v>
      </c>
      <c r="D7" s="7">
        <v>10</v>
      </c>
      <c r="E7" s="7">
        <v>10</v>
      </c>
      <c r="F7" s="7"/>
      <c r="G7" s="7">
        <v>10</v>
      </c>
      <c r="H7" s="7"/>
      <c r="I7" s="7" t="s">
        <v>270</v>
      </c>
    </row>
    <row r="8" ht="24" spans="1:9">
      <c r="A8" s="7">
        <v>3</v>
      </c>
      <c r="B8" s="7" t="s">
        <v>271</v>
      </c>
      <c r="C8" s="13" t="s">
        <v>295</v>
      </c>
      <c r="D8" s="7">
        <v>5</v>
      </c>
      <c r="E8" s="7">
        <v>5</v>
      </c>
      <c r="F8" s="7"/>
      <c r="G8" s="7">
        <v>5</v>
      </c>
      <c r="H8" s="7"/>
      <c r="I8" s="7" t="s">
        <v>270</v>
      </c>
    </row>
    <row r="9" ht="39" customHeight="1" spans="1:9">
      <c r="A9" s="7">
        <v>4</v>
      </c>
      <c r="B9" s="7"/>
      <c r="C9" s="13" t="s">
        <v>296</v>
      </c>
      <c r="D9" s="7">
        <v>10</v>
      </c>
      <c r="E9" s="7">
        <v>10</v>
      </c>
      <c r="F9" s="7"/>
      <c r="G9" s="7">
        <v>7.96</v>
      </c>
      <c r="H9" s="7" t="s">
        <v>381</v>
      </c>
      <c r="I9" s="7" t="s">
        <v>270</v>
      </c>
    </row>
    <row r="10" ht="48" spans="1:9">
      <c r="A10" s="7">
        <v>5</v>
      </c>
      <c r="B10" s="7" t="s">
        <v>276</v>
      </c>
      <c r="C10" s="14" t="s">
        <v>373</v>
      </c>
      <c r="D10" s="7">
        <v>5</v>
      </c>
      <c r="E10" s="7">
        <v>5</v>
      </c>
      <c r="F10" s="7"/>
      <c r="G10" s="7">
        <v>5</v>
      </c>
      <c r="H10" s="7" t="s">
        <v>278</v>
      </c>
      <c r="I10" s="7" t="s">
        <v>279</v>
      </c>
    </row>
    <row r="11" ht="84" customHeight="1" spans="1:9">
      <c r="A11" s="7">
        <v>6</v>
      </c>
      <c r="B11" s="7"/>
      <c r="C11" s="13" t="s">
        <v>280</v>
      </c>
      <c r="D11" s="7">
        <v>9</v>
      </c>
      <c r="E11" s="7">
        <v>6</v>
      </c>
      <c r="F11" s="15" t="s">
        <v>382</v>
      </c>
      <c r="G11" s="7">
        <v>7.5</v>
      </c>
      <c r="H11" s="15" t="s">
        <v>353</v>
      </c>
      <c r="I11" s="7" t="s">
        <v>279</v>
      </c>
    </row>
    <row r="12" ht="60" spans="1:9">
      <c r="A12" s="7">
        <v>7</v>
      </c>
      <c r="B12" s="7"/>
      <c r="C12" s="13" t="s">
        <v>283</v>
      </c>
      <c r="D12" s="7">
        <v>6</v>
      </c>
      <c r="E12" s="7">
        <v>6</v>
      </c>
      <c r="F12" s="7"/>
      <c r="G12" s="7">
        <v>4.5</v>
      </c>
      <c r="H12" s="7" t="s">
        <v>355</v>
      </c>
      <c r="I12" s="7" t="s">
        <v>279</v>
      </c>
    </row>
    <row r="13" ht="60" customHeight="1" spans="1:9">
      <c r="A13" s="7">
        <v>8</v>
      </c>
      <c r="B13" s="7" t="s">
        <v>93</v>
      </c>
      <c r="C13" s="11" t="s">
        <v>285</v>
      </c>
      <c r="D13" s="7">
        <v>15</v>
      </c>
      <c r="E13" s="7">
        <v>12</v>
      </c>
      <c r="F13" s="15" t="s">
        <v>383</v>
      </c>
      <c r="G13" s="7">
        <v>12</v>
      </c>
      <c r="H13" s="15" t="s">
        <v>383</v>
      </c>
      <c r="I13" s="7" t="s">
        <v>270</v>
      </c>
    </row>
    <row r="14" ht="48" spans="1:9">
      <c r="A14" s="7">
        <v>9</v>
      </c>
      <c r="B14" s="7" t="s">
        <v>287</v>
      </c>
      <c r="C14" s="11" t="s">
        <v>288</v>
      </c>
      <c r="D14" s="7">
        <v>10</v>
      </c>
      <c r="E14" s="7">
        <v>7</v>
      </c>
      <c r="F14" s="15" t="s">
        <v>170</v>
      </c>
      <c r="G14" s="7">
        <v>7</v>
      </c>
      <c r="H14" s="15" t="s">
        <v>170</v>
      </c>
      <c r="I14" s="7" t="s">
        <v>290</v>
      </c>
    </row>
    <row r="15" ht="72" customHeight="1" spans="1:9">
      <c r="A15" s="7">
        <v>10</v>
      </c>
      <c r="B15" s="7" t="s">
        <v>95</v>
      </c>
      <c r="C15" s="11" t="s">
        <v>291</v>
      </c>
      <c r="D15" s="7">
        <v>20</v>
      </c>
      <c r="E15" s="7">
        <v>16</v>
      </c>
      <c r="F15" s="15" t="s">
        <v>384</v>
      </c>
      <c r="G15" s="16">
        <v>18</v>
      </c>
      <c r="H15" s="15"/>
      <c r="I15" s="7" t="s">
        <v>279</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4" orientation="landscape" horizont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71.3796296296296" style="1" customWidth="1"/>
    <col min="4" max="4" width="5.12962962962963" style="1" customWidth="1"/>
    <col min="5" max="5" width="10" style="1" customWidth="1"/>
    <col min="6" max="6" width="17.5" style="1" customWidth="1"/>
    <col min="7" max="7" width="9.62962962962963" style="1" customWidth="1"/>
    <col min="8" max="8" width="45.2685185185185" style="1" customWidth="1"/>
    <col min="9" max="9" width="6.37962962962963" style="1" customWidth="1"/>
    <col min="10" max="242" width="9" style="1"/>
  </cols>
  <sheetData>
    <row r="1" spans="1:9">
      <c r="A1" s="2"/>
      <c r="B1" s="3" t="s">
        <v>81</v>
      </c>
      <c r="C1" s="4"/>
      <c r="D1" s="2"/>
      <c r="E1" s="2"/>
      <c r="F1" s="2"/>
      <c r="G1" s="2"/>
      <c r="H1" s="2"/>
      <c r="I1" s="2"/>
    </row>
    <row r="2" ht="14.4" spans="1:9">
      <c r="A2" s="5" t="s">
        <v>253</v>
      </c>
      <c r="B2" s="5"/>
      <c r="C2" s="5"/>
      <c r="D2" s="5"/>
      <c r="E2" s="5"/>
      <c r="F2" s="5"/>
      <c r="G2" s="5"/>
      <c r="H2" s="5"/>
      <c r="I2" s="5"/>
    </row>
    <row r="3" ht="14.4" spans="1:9">
      <c r="A3" s="6" t="s">
        <v>385</v>
      </c>
      <c r="B3" s="6"/>
      <c r="C3" s="6"/>
      <c r="D3" s="6"/>
      <c r="E3" s="6"/>
      <c r="F3" s="6"/>
      <c r="G3" s="6"/>
      <c r="H3" s="6"/>
      <c r="I3" s="6"/>
    </row>
    <row r="4" ht="27" customHeight="1" spans="1:9">
      <c r="A4" s="7" t="s">
        <v>2</v>
      </c>
      <c r="B4" s="7" t="s">
        <v>255</v>
      </c>
      <c r="C4" s="7" t="s">
        <v>256</v>
      </c>
      <c r="D4" s="7" t="s">
        <v>257</v>
      </c>
      <c r="E4" s="7" t="s">
        <v>258</v>
      </c>
      <c r="F4" s="7" t="s">
        <v>259</v>
      </c>
      <c r="G4" s="7" t="s">
        <v>260</v>
      </c>
      <c r="H4" s="7" t="s">
        <v>261</v>
      </c>
      <c r="I4" s="17" t="s">
        <v>262</v>
      </c>
    </row>
    <row r="5" ht="14.4" spans="1:9">
      <c r="A5" s="8" t="s">
        <v>263</v>
      </c>
      <c r="B5" s="9"/>
      <c r="C5" s="10"/>
      <c r="D5" s="7">
        <v>100</v>
      </c>
      <c r="E5" s="7">
        <f>SUM(E6:E15)</f>
        <v>86</v>
      </c>
      <c r="F5" s="7"/>
      <c r="G5" s="7">
        <f>SUM(G6:G15)</f>
        <v>85.72</v>
      </c>
      <c r="H5" s="7"/>
      <c r="I5" s="7"/>
    </row>
    <row r="6" ht="36" spans="1:9">
      <c r="A6" s="7">
        <v>1</v>
      </c>
      <c r="B6" s="7" t="s">
        <v>89</v>
      </c>
      <c r="C6" s="11" t="s">
        <v>264</v>
      </c>
      <c r="D6" s="7">
        <v>10</v>
      </c>
      <c r="E6" s="20">
        <v>9</v>
      </c>
      <c r="F6" s="20" t="s">
        <v>386</v>
      </c>
      <c r="G6" s="7">
        <v>8</v>
      </c>
      <c r="H6" s="12" t="s">
        <v>387</v>
      </c>
      <c r="I6" s="7" t="s">
        <v>266</v>
      </c>
    </row>
    <row r="7" ht="36" spans="1:9">
      <c r="A7" s="7">
        <v>2</v>
      </c>
      <c r="B7" s="7" t="s">
        <v>90</v>
      </c>
      <c r="C7" s="11" t="s">
        <v>267</v>
      </c>
      <c r="D7" s="7">
        <v>10</v>
      </c>
      <c r="E7" s="20">
        <v>10</v>
      </c>
      <c r="F7" s="20"/>
      <c r="G7" s="7">
        <v>10</v>
      </c>
      <c r="H7" s="7"/>
      <c r="I7" s="7" t="s">
        <v>270</v>
      </c>
    </row>
    <row r="8" ht="37" customHeight="1" spans="1:9">
      <c r="A8" s="7">
        <v>3</v>
      </c>
      <c r="B8" s="7" t="s">
        <v>271</v>
      </c>
      <c r="C8" s="13" t="s">
        <v>295</v>
      </c>
      <c r="D8" s="7">
        <v>5</v>
      </c>
      <c r="E8" s="20">
        <v>4</v>
      </c>
      <c r="F8" s="20"/>
      <c r="G8" s="7">
        <v>4</v>
      </c>
      <c r="H8" s="7"/>
      <c r="I8" s="7" t="s">
        <v>270</v>
      </c>
    </row>
    <row r="9" ht="36" customHeight="1" spans="1:9">
      <c r="A9" s="7">
        <v>4</v>
      </c>
      <c r="B9" s="7"/>
      <c r="C9" s="13" t="s">
        <v>296</v>
      </c>
      <c r="D9" s="7">
        <v>10</v>
      </c>
      <c r="E9" s="20">
        <v>6</v>
      </c>
      <c r="F9" s="20" t="s">
        <v>388</v>
      </c>
      <c r="G9" s="7">
        <v>8.72</v>
      </c>
      <c r="H9" s="7" t="s">
        <v>389</v>
      </c>
      <c r="I9" s="7" t="s">
        <v>270</v>
      </c>
    </row>
    <row r="10" ht="48" spans="1:9">
      <c r="A10" s="7">
        <v>5</v>
      </c>
      <c r="B10" s="7" t="s">
        <v>276</v>
      </c>
      <c r="C10" s="14" t="s">
        <v>277</v>
      </c>
      <c r="D10" s="7">
        <v>5</v>
      </c>
      <c r="E10" s="20">
        <v>5</v>
      </c>
      <c r="F10" s="20"/>
      <c r="G10" s="21">
        <v>5</v>
      </c>
      <c r="H10" s="7" t="s">
        <v>278</v>
      </c>
      <c r="I10" s="7" t="s">
        <v>279</v>
      </c>
    </row>
    <row r="11" ht="79" customHeight="1" spans="1:9">
      <c r="A11" s="7">
        <v>6</v>
      </c>
      <c r="B11" s="7"/>
      <c r="C11" s="13" t="s">
        <v>280</v>
      </c>
      <c r="D11" s="7">
        <v>9</v>
      </c>
      <c r="E11" s="20">
        <v>7.5</v>
      </c>
      <c r="F11" s="20" t="s">
        <v>390</v>
      </c>
      <c r="G11" s="21">
        <v>7.5</v>
      </c>
      <c r="H11" s="15" t="s">
        <v>391</v>
      </c>
      <c r="I11" s="7" t="s">
        <v>279</v>
      </c>
    </row>
    <row r="12" ht="84" spans="1:9">
      <c r="A12" s="7">
        <v>7</v>
      </c>
      <c r="B12" s="7"/>
      <c r="C12" s="13" t="s">
        <v>283</v>
      </c>
      <c r="D12" s="7">
        <v>6</v>
      </c>
      <c r="E12" s="20">
        <v>4.5</v>
      </c>
      <c r="F12" s="20" t="s">
        <v>392</v>
      </c>
      <c r="G12" s="21">
        <v>4.5</v>
      </c>
      <c r="H12" s="7" t="s">
        <v>355</v>
      </c>
      <c r="I12" s="7" t="s">
        <v>279</v>
      </c>
    </row>
    <row r="13" ht="48" spans="1:9">
      <c r="A13" s="7">
        <v>8</v>
      </c>
      <c r="B13" s="7" t="s">
        <v>93</v>
      </c>
      <c r="C13" s="11" t="s">
        <v>285</v>
      </c>
      <c r="D13" s="7">
        <v>15</v>
      </c>
      <c r="E13" s="20">
        <v>14</v>
      </c>
      <c r="F13" s="20" t="s">
        <v>393</v>
      </c>
      <c r="G13" s="20">
        <v>14</v>
      </c>
      <c r="H13" s="20" t="s">
        <v>393</v>
      </c>
      <c r="I13" s="7" t="s">
        <v>270</v>
      </c>
    </row>
    <row r="14" ht="72" spans="1:9">
      <c r="A14" s="7">
        <v>9</v>
      </c>
      <c r="B14" s="7" t="s">
        <v>287</v>
      </c>
      <c r="C14" s="11" t="s">
        <v>288</v>
      </c>
      <c r="D14" s="7">
        <v>10</v>
      </c>
      <c r="E14" s="20">
        <v>10</v>
      </c>
      <c r="F14" s="20"/>
      <c r="G14" s="7">
        <v>7</v>
      </c>
      <c r="H14" s="7" t="s">
        <v>176</v>
      </c>
      <c r="I14" s="7" t="s">
        <v>290</v>
      </c>
    </row>
    <row r="15" ht="72" customHeight="1" spans="1:9">
      <c r="A15" s="7">
        <v>10</v>
      </c>
      <c r="B15" s="7" t="s">
        <v>95</v>
      </c>
      <c r="C15" s="11" t="s">
        <v>291</v>
      </c>
      <c r="D15" s="7">
        <v>20</v>
      </c>
      <c r="E15" s="20">
        <v>16</v>
      </c>
      <c r="F15" s="20" t="s">
        <v>394</v>
      </c>
      <c r="G15" s="16">
        <v>17</v>
      </c>
      <c r="H15" s="15"/>
      <c r="I15" s="7" t="s">
        <v>279</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74" orientation="landscape" horizont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I15"/>
  <sheetViews>
    <sheetView topLeftCell="A3" workbookViewId="0">
      <selection activeCell="G15" sqref="G15"/>
    </sheetView>
  </sheetViews>
  <sheetFormatPr defaultColWidth="9" defaultRowHeight="15.6"/>
  <cols>
    <col min="1" max="1" width="4" style="1" customWidth="1"/>
    <col min="2" max="2" width="12.25" style="1" customWidth="1"/>
    <col min="3" max="3" width="63.9907407407407" style="1" customWidth="1"/>
    <col min="4" max="4" width="5.12962962962963" style="1" customWidth="1"/>
    <col min="5" max="5" width="8.5" style="1" customWidth="1"/>
    <col min="6" max="6" width="25.5833333333333" style="1" customWidth="1"/>
    <col min="7" max="7" width="9.51851851851852" style="1" customWidth="1"/>
    <col min="8" max="8" width="19.1296296296296" style="1" customWidth="1"/>
    <col min="9" max="9" width="6.5" style="1" customWidth="1"/>
    <col min="10" max="242" width="9" style="1"/>
  </cols>
  <sheetData>
    <row r="1" spans="1:9">
      <c r="A1" s="2"/>
      <c r="B1" s="3" t="s">
        <v>81</v>
      </c>
      <c r="C1" s="4"/>
      <c r="D1" s="2"/>
      <c r="E1" s="2"/>
      <c r="F1" s="2"/>
      <c r="G1" s="2"/>
      <c r="H1" s="2"/>
      <c r="I1" s="2"/>
    </row>
    <row r="2" ht="14.4" spans="1:9">
      <c r="A2" s="5" t="s">
        <v>253</v>
      </c>
      <c r="B2" s="5"/>
      <c r="C2" s="5"/>
      <c r="D2" s="5"/>
      <c r="E2" s="5"/>
      <c r="F2" s="5"/>
      <c r="G2" s="5"/>
      <c r="H2" s="5"/>
      <c r="I2" s="5"/>
    </row>
    <row r="3" ht="14.4" spans="1:9">
      <c r="A3" s="6" t="s">
        <v>395</v>
      </c>
      <c r="B3" s="6"/>
      <c r="C3" s="6"/>
      <c r="D3" s="6"/>
      <c r="E3" s="6"/>
      <c r="F3" s="6"/>
      <c r="G3" s="6"/>
      <c r="H3" s="6"/>
      <c r="I3" s="6"/>
    </row>
    <row r="4" ht="27" customHeight="1" spans="1:9">
      <c r="A4" s="7" t="s">
        <v>2</v>
      </c>
      <c r="B4" s="7" t="s">
        <v>255</v>
      </c>
      <c r="C4" s="7" t="s">
        <v>256</v>
      </c>
      <c r="D4" s="7" t="s">
        <v>257</v>
      </c>
      <c r="E4" s="7" t="s">
        <v>258</v>
      </c>
      <c r="F4" s="7" t="s">
        <v>259</v>
      </c>
      <c r="G4" s="7" t="s">
        <v>260</v>
      </c>
      <c r="H4" s="7" t="s">
        <v>261</v>
      </c>
      <c r="I4" s="17" t="s">
        <v>262</v>
      </c>
    </row>
    <row r="5" ht="14.4" spans="1:9">
      <c r="A5" s="8" t="s">
        <v>263</v>
      </c>
      <c r="B5" s="9"/>
      <c r="C5" s="10"/>
      <c r="D5" s="7">
        <v>100</v>
      </c>
      <c r="E5" s="7">
        <f>SUM(E6:E15)</f>
        <v>89.5</v>
      </c>
      <c r="F5" s="7"/>
      <c r="G5" s="7">
        <f>SUM(G6:G15)</f>
        <v>91.5</v>
      </c>
      <c r="H5" s="7"/>
      <c r="I5" s="7"/>
    </row>
    <row r="6" ht="24" spans="1:9">
      <c r="A6" s="7">
        <v>1</v>
      </c>
      <c r="B6" s="7" t="s">
        <v>89</v>
      </c>
      <c r="C6" s="11" t="s">
        <v>264</v>
      </c>
      <c r="D6" s="7">
        <v>10</v>
      </c>
      <c r="E6" s="21">
        <v>10</v>
      </c>
      <c r="F6" s="21"/>
      <c r="G6" s="7">
        <v>10</v>
      </c>
      <c r="H6" s="7" t="s">
        <v>396</v>
      </c>
      <c r="I6" s="7" t="s">
        <v>266</v>
      </c>
    </row>
    <row r="7" ht="24" spans="1:9">
      <c r="A7" s="7">
        <v>2</v>
      </c>
      <c r="B7" s="7" t="s">
        <v>90</v>
      </c>
      <c r="C7" s="11" t="s">
        <v>267</v>
      </c>
      <c r="D7" s="7">
        <v>10</v>
      </c>
      <c r="E7" s="21">
        <v>10</v>
      </c>
      <c r="F7" s="21"/>
      <c r="G7" s="7">
        <v>10</v>
      </c>
      <c r="H7" s="7"/>
      <c r="I7" s="7" t="s">
        <v>270</v>
      </c>
    </row>
    <row r="8" ht="24" spans="1:9">
      <c r="A8" s="7">
        <v>3</v>
      </c>
      <c r="B8" s="7" t="s">
        <v>271</v>
      </c>
      <c r="C8" s="13" t="s">
        <v>295</v>
      </c>
      <c r="D8" s="7">
        <v>5</v>
      </c>
      <c r="E8" s="21">
        <v>5</v>
      </c>
      <c r="F8" s="21"/>
      <c r="G8" s="7">
        <v>5</v>
      </c>
      <c r="H8" s="7"/>
      <c r="I8" s="7" t="s">
        <v>270</v>
      </c>
    </row>
    <row r="9" ht="24" spans="1:9">
      <c r="A9" s="7">
        <v>4</v>
      </c>
      <c r="B9" s="7"/>
      <c r="C9" s="13" t="s">
        <v>296</v>
      </c>
      <c r="D9" s="7">
        <v>10</v>
      </c>
      <c r="E9" s="21">
        <v>10</v>
      </c>
      <c r="F9" s="21"/>
      <c r="G9" s="7">
        <v>10</v>
      </c>
      <c r="H9" s="7"/>
      <c r="I9" s="7" t="s">
        <v>270</v>
      </c>
    </row>
    <row r="10" ht="48" spans="1:9">
      <c r="A10" s="7">
        <v>5</v>
      </c>
      <c r="B10" s="7" t="s">
        <v>276</v>
      </c>
      <c r="C10" s="14" t="s">
        <v>277</v>
      </c>
      <c r="D10" s="7">
        <v>5</v>
      </c>
      <c r="E10" s="21">
        <v>5</v>
      </c>
      <c r="F10" s="21"/>
      <c r="G10" s="21">
        <v>5</v>
      </c>
      <c r="H10" s="7" t="s">
        <v>278</v>
      </c>
      <c r="I10" s="7" t="s">
        <v>279</v>
      </c>
    </row>
    <row r="11" ht="84" spans="1:9">
      <c r="A11" s="7">
        <v>6</v>
      </c>
      <c r="B11" s="7"/>
      <c r="C11" s="13" t="s">
        <v>280</v>
      </c>
      <c r="D11" s="7">
        <v>9</v>
      </c>
      <c r="E11" s="21">
        <v>7.5</v>
      </c>
      <c r="F11" s="21"/>
      <c r="G11" s="21">
        <v>7.5</v>
      </c>
      <c r="H11" s="15" t="s">
        <v>353</v>
      </c>
      <c r="I11" s="7" t="s">
        <v>279</v>
      </c>
    </row>
    <row r="12" ht="156" spans="1:9">
      <c r="A12" s="7">
        <v>7</v>
      </c>
      <c r="B12" s="7"/>
      <c r="C12" s="13" t="s">
        <v>283</v>
      </c>
      <c r="D12" s="7">
        <v>6</v>
      </c>
      <c r="E12" s="21">
        <v>3</v>
      </c>
      <c r="F12" s="22" t="s">
        <v>397</v>
      </c>
      <c r="G12" s="17">
        <v>3</v>
      </c>
      <c r="H12" s="7" t="s">
        <v>398</v>
      </c>
      <c r="I12" s="7" t="s">
        <v>279</v>
      </c>
    </row>
    <row r="13" ht="48" spans="1:9">
      <c r="A13" s="7">
        <v>8</v>
      </c>
      <c r="B13" s="7" t="s">
        <v>93</v>
      </c>
      <c r="C13" s="11" t="s">
        <v>285</v>
      </c>
      <c r="D13" s="7">
        <v>15</v>
      </c>
      <c r="E13" s="21">
        <v>14</v>
      </c>
      <c r="F13" s="21"/>
      <c r="G13" s="21">
        <v>14</v>
      </c>
      <c r="H13" s="21"/>
      <c r="I13" s="7" t="s">
        <v>270</v>
      </c>
    </row>
    <row r="14" ht="48" spans="1:9">
      <c r="A14" s="7">
        <v>9</v>
      </c>
      <c r="B14" s="7" t="s">
        <v>287</v>
      </c>
      <c r="C14" s="11" t="s">
        <v>288</v>
      </c>
      <c r="D14" s="7">
        <v>10</v>
      </c>
      <c r="E14" s="21">
        <v>9</v>
      </c>
      <c r="F14" s="21"/>
      <c r="G14" s="7">
        <v>10</v>
      </c>
      <c r="H14" s="7"/>
      <c r="I14" s="7" t="s">
        <v>290</v>
      </c>
    </row>
    <row r="15" ht="75" customHeight="1" spans="1:9">
      <c r="A15" s="7">
        <v>10</v>
      </c>
      <c r="B15" s="7" t="s">
        <v>95</v>
      </c>
      <c r="C15" s="11" t="s">
        <v>291</v>
      </c>
      <c r="D15" s="7">
        <v>20</v>
      </c>
      <c r="E15" s="21">
        <v>16</v>
      </c>
      <c r="F15" s="21" t="s">
        <v>399</v>
      </c>
      <c r="G15" s="16">
        <v>17</v>
      </c>
      <c r="H15" s="15"/>
      <c r="I15" s="7" t="s">
        <v>279</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5" orientation="landscape" horizont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61.8796296296296" style="1" customWidth="1"/>
    <col min="4" max="4" width="5.12962962962963" style="1" customWidth="1"/>
    <col min="5" max="5" width="8.75" style="1" customWidth="1"/>
    <col min="6" max="6" width="17.75" style="1" customWidth="1"/>
    <col min="7" max="7" width="12.5" style="1" customWidth="1"/>
    <col min="8" max="8" width="17.7314814814815" style="1" customWidth="1"/>
    <col min="9" max="9" width="7.87962962962963" style="1" customWidth="1"/>
    <col min="10" max="242" width="9" style="1"/>
  </cols>
  <sheetData>
    <row r="1" spans="1:9">
      <c r="A1" s="2"/>
      <c r="B1" s="3" t="s">
        <v>81</v>
      </c>
      <c r="C1" s="4"/>
      <c r="D1" s="2"/>
      <c r="E1" s="2"/>
      <c r="F1" s="2"/>
      <c r="G1" s="2"/>
      <c r="H1" s="2"/>
      <c r="I1" s="2"/>
    </row>
    <row r="2" ht="14.4" spans="1:9">
      <c r="A2" s="5" t="s">
        <v>253</v>
      </c>
      <c r="B2" s="5"/>
      <c r="C2" s="5"/>
      <c r="D2" s="5"/>
      <c r="E2" s="5"/>
      <c r="F2" s="5"/>
      <c r="G2" s="5"/>
      <c r="H2" s="5"/>
      <c r="I2" s="5"/>
    </row>
    <row r="3" ht="14.4" spans="1:9">
      <c r="A3" s="6" t="s">
        <v>400</v>
      </c>
      <c r="B3" s="6"/>
      <c r="C3" s="6"/>
      <c r="D3" s="6"/>
      <c r="E3" s="6"/>
      <c r="F3" s="6"/>
      <c r="G3" s="6"/>
      <c r="H3" s="6"/>
      <c r="I3" s="6"/>
    </row>
    <row r="4" ht="27" customHeight="1" spans="1:9">
      <c r="A4" s="7" t="s">
        <v>2</v>
      </c>
      <c r="B4" s="7" t="s">
        <v>255</v>
      </c>
      <c r="C4" s="7" t="s">
        <v>256</v>
      </c>
      <c r="D4" s="7" t="s">
        <v>257</v>
      </c>
      <c r="E4" s="7" t="s">
        <v>258</v>
      </c>
      <c r="F4" s="7" t="s">
        <v>259</v>
      </c>
      <c r="G4" s="7" t="s">
        <v>260</v>
      </c>
      <c r="H4" s="7" t="s">
        <v>261</v>
      </c>
      <c r="I4" s="17" t="s">
        <v>262</v>
      </c>
    </row>
    <row r="5" ht="14.4" spans="1:9">
      <c r="A5" s="8" t="s">
        <v>263</v>
      </c>
      <c r="B5" s="9"/>
      <c r="C5" s="10"/>
      <c r="D5" s="7">
        <v>100</v>
      </c>
      <c r="E5" s="7">
        <f>SUM(E6:E15)</f>
        <v>90.5</v>
      </c>
      <c r="F5" s="7"/>
      <c r="G5" s="7">
        <f>SUM(G6:G15)</f>
        <v>93.61</v>
      </c>
      <c r="H5" s="7"/>
      <c r="I5" s="7"/>
    </row>
    <row r="6" ht="24" spans="1:9">
      <c r="A6" s="7">
        <v>1</v>
      </c>
      <c r="B6" s="7" t="s">
        <v>89</v>
      </c>
      <c r="C6" s="11" t="s">
        <v>264</v>
      </c>
      <c r="D6" s="7">
        <v>10</v>
      </c>
      <c r="E6" s="21">
        <v>9</v>
      </c>
      <c r="F6" s="21" t="s">
        <v>401</v>
      </c>
      <c r="G6" s="7">
        <v>10</v>
      </c>
      <c r="H6" s="7" t="s">
        <v>396</v>
      </c>
      <c r="I6" s="7" t="s">
        <v>266</v>
      </c>
    </row>
    <row r="7" ht="24" spans="1:9">
      <c r="A7" s="7">
        <v>2</v>
      </c>
      <c r="B7" s="7" t="s">
        <v>90</v>
      </c>
      <c r="C7" s="11" t="s">
        <v>267</v>
      </c>
      <c r="D7" s="7">
        <v>10</v>
      </c>
      <c r="E7" s="21">
        <v>10</v>
      </c>
      <c r="F7" s="21"/>
      <c r="G7" s="7">
        <v>10</v>
      </c>
      <c r="H7" s="7"/>
      <c r="I7" s="7" t="s">
        <v>270</v>
      </c>
    </row>
    <row r="8" ht="24" spans="1:9">
      <c r="A8" s="7">
        <v>3</v>
      </c>
      <c r="B8" s="7" t="s">
        <v>271</v>
      </c>
      <c r="C8" s="13" t="s">
        <v>295</v>
      </c>
      <c r="D8" s="7">
        <v>5</v>
      </c>
      <c r="E8" s="21">
        <v>5</v>
      </c>
      <c r="F8" s="21"/>
      <c r="G8" s="7">
        <v>5</v>
      </c>
      <c r="H8" s="7"/>
      <c r="I8" s="7" t="s">
        <v>270</v>
      </c>
    </row>
    <row r="9" ht="31" customHeight="1" spans="1:9">
      <c r="A9" s="7">
        <v>4</v>
      </c>
      <c r="B9" s="7"/>
      <c r="C9" s="13" t="s">
        <v>296</v>
      </c>
      <c r="D9" s="7">
        <v>10</v>
      </c>
      <c r="E9" s="21">
        <v>9</v>
      </c>
      <c r="F9" s="21" t="s">
        <v>388</v>
      </c>
      <c r="G9" s="7">
        <v>9.61</v>
      </c>
      <c r="H9" s="7" t="s">
        <v>402</v>
      </c>
      <c r="I9" s="7" t="s">
        <v>270</v>
      </c>
    </row>
    <row r="10" ht="60" spans="1:9">
      <c r="A10" s="7">
        <v>5</v>
      </c>
      <c r="B10" s="7" t="s">
        <v>276</v>
      </c>
      <c r="C10" s="14" t="s">
        <v>277</v>
      </c>
      <c r="D10" s="7">
        <v>5</v>
      </c>
      <c r="E10" s="21">
        <v>5</v>
      </c>
      <c r="F10" s="21"/>
      <c r="G10" s="21">
        <v>5</v>
      </c>
      <c r="H10" s="7" t="s">
        <v>278</v>
      </c>
      <c r="I10" s="7" t="s">
        <v>279</v>
      </c>
    </row>
    <row r="11" ht="84" spans="1:9">
      <c r="A11" s="7">
        <v>6</v>
      </c>
      <c r="B11" s="7"/>
      <c r="C11" s="13" t="s">
        <v>280</v>
      </c>
      <c r="D11" s="7">
        <v>9</v>
      </c>
      <c r="E11" s="21">
        <v>9</v>
      </c>
      <c r="F11" s="21"/>
      <c r="G11" s="21">
        <v>7.5</v>
      </c>
      <c r="H11" s="15" t="s">
        <v>353</v>
      </c>
      <c r="I11" s="7" t="s">
        <v>279</v>
      </c>
    </row>
    <row r="12" ht="54" customHeight="1" spans="1:9">
      <c r="A12" s="7">
        <v>7</v>
      </c>
      <c r="B12" s="7"/>
      <c r="C12" s="13" t="s">
        <v>283</v>
      </c>
      <c r="D12" s="7">
        <v>6</v>
      </c>
      <c r="E12" s="21">
        <v>4.5</v>
      </c>
      <c r="F12" s="21" t="s">
        <v>403</v>
      </c>
      <c r="G12" s="21">
        <v>4.5</v>
      </c>
      <c r="H12" s="7" t="s">
        <v>398</v>
      </c>
      <c r="I12" s="7" t="s">
        <v>279</v>
      </c>
    </row>
    <row r="13" ht="58" customHeight="1" spans="1:9">
      <c r="A13" s="7">
        <v>8</v>
      </c>
      <c r="B13" s="7" t="s">
        <v>93</v>
      </c>
      <c r="C13" s="11" t="s">
        <v>285</v>
      </c>
      <c r="D13" s="7">
        <v>15</v>
      </c>
      <c r="E13" s="21">
        <v>13</v>
      </c>
      <c r="F13" s="21" t="s">
        <v>404</v>
      </c>
      <c r="G13" s="21">
        <v>13</v>
      </c>
      <c r="H13" s="21" t="s">
        <v>404</v>
      </c>
      <c r="I13" s="7" t="s">
        <v>270</v>
      </c>
    </row>
    <row r="14" ht="59" customHeight="1" spans="1:9">
      <c r="A14" s="7">
        <v>9</v>
      </c>
      <c r="B14" s="7" t="s">
        <v>287</v>
      </c>
      <c r="C14" s="11" t="s">
        <v>288</v>
      </c>
      <c r="D14" s="7">
        <v>10</v>
      </c>
      <c r="E14" s="21">
        <v>9</v>
      </c>
      <c r="F14" s="21"/>
      <c r="G14" s="7">
        <v>10</v>
      </c>
      <c r="H14" s="7"/>
      <c r="I14" s="7" t="s">
        <v>290</v>
      </c>
    </row>
    <row r="15" ht="66" customHeight="1" spans="1:9">
      <c r="A15" s="7">
        <v>10</v>
      </c>
      <c r="B15" s="7" t="s">
        <v>95</v>
      </c>
      <c r="C15" s="11" t="s">
        <v>291</v>
      </c>
      <c r="D15" s="7">
        <v>20</v>
      </c>
      <c r="E15" s="21">
        <v>17</v>
      </c>
      <c r="F15" s="21" t="s">
        <v>405</v>
      </c>
      <c r="G15" s="16">
        <v>19</v>
      </c>
      <c r="H15" s="15"/>
      <c r="I15" s="7" t="s">
        <v>279</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8" orientation="landscape" horizont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51" style="1" customWidth="1"/>
    <col min="4" max="4" width="5.12962962962963" style="1" customWidth="1"/>
    <col min="5" max="5" width="8" style="1" customWidth="1"/>
    <col min="6" max="6" width="21.3796296296296" style="1" customWidth="1"/>
    <col min="7" max="7" width="9.5" style="1" customWidth="1"/>
    <col min="8" max="8" width="20.75" style="1" customWidth="1"/>
    <col min="9" max="9" width="8.62962962962963" style="1" customWidth="1"/>
    <col min="10" max="242" width="9" style="1"/>
  </cols>
  <sheetData>
    <row r="1" spans="1:9">
      <c r="A1" s="2"/>
      <c r="B1" s="3" t="s">
        <v>81</v>
      </c>
      <c r="C1" s="4"/>
      <c r="D1" s="2"/>
      <c r="E1" s="2"/>
      <c r="F1" s="2"/>
      <c r="G1" s="2"/>
      <c r="H1" s="2"/>
      <c r="I1" s="2"/>
    </row>
    <row r="2" ht="14.4" spans="1:9">
      <c r="A2" s="5" t="s">
        <v>253</v>
      </c>
      <c r="B2" s="5"/>
      <c r="C2" s="5"/>
      <c r="D2" s="5"/>
      <c r="E2" s="5"/>
      <c r="F2" s="5"/>
      <c r="G2" s="5"/>
      <c r="H2" s="5"/>
      <c r="I2" s="5"/>
    </row>
    <row r="3" ht="14.4" spans="1:9">
      <c r="A3" s="6" t="s">
        <v>406</v>
      </c>
      <c r="B3" s="6"/>
      <c r="C3" s="6"/>
      <c r="D3" s="6"/>
      <c r="E3" s="6"/>
      <c r="F3" s="6"/>
      <c r="G3" s="6"/>
      <c r="H3" s="6"/>
      <c r="I3" s="6"/>
    </row>
    <row r="4" ht="27" customHeight="1" spans="1:9">
      <c r="A4" s="21" t="s">
        <v>2</v>
      </c>
      <c r="B4" s="21" t="s">
        <v>255</v>
      </c>
      <c r="C4" s="21" t="s">
        <v>256</v>
      </c>
      <c r="D4" s="21" t="s">
        <v>257</v>
      </c>
      <c r="E4" s="7" t="s">
        <v>258</v>
      </c>
      <c r="F4" s="7" t="s">
        <v>259</v>
      </c>
      <c r="G4" s="7" t="s">
        <v>260</v>
      </c>
      <c r="H4" s="7" t="s">
        <v>261</v>
      </c>
      <c r="I4" s="17" t="s">
        <v>262</v>
      </c>
    </row>
    <row r="5" ht="14.4" spans="1:9">
      <c r="A5" s="23" t="s">
        <v>263</v>
      </c>
      <c r="B5" s="24"/>
      <c r="C5" s="25"/>
      <c r="D5" s="21">
        <v>100</v>
      </c>
      <c r="E5" s="21">
        <f>SUM(E6:E15)</f>
        <v>89.5</v>
      </c>
      <c r="F5" s="21"/>
      <c r="G5" s="21">
        <f>SUM(G6:G15)</f>
        <v>89.95</v>
      </c>
      <c r="H5" s="21"/>
      <c r="I5" s="7"/>
    </row>
    <row r="6" ht="36" spans="1:9">
      <c r="A6" s="21">
        <v>1</v>
      </c>
      <c r="B6" s="7" t="s">
        <v>89</v>
      </c>
      <c r="C6" s="11" t="s">
        <v>264</v>
      </c>
      <c r="D6" s="21">
        <v>10</v>
      </c>
      <c r="E6" s="21">
        <v>10</v>
      </c>
      <c r="F6" s="21"/>
      <c r="G6" s="7">
        <v>10</v>
      </c>
      <c r="H6" s="7" t="s">
        <v>396</v>
      </c>
      <c r="I6" s="7" t="s">
        <v>266</v>
      </c>
    </row>
    <row r="7" ht="24" spans="1:9">
      <c r="A7" s="21">
        <v>2</v>
      </c>
      <c r="B7" s="7" t="s">
        <v>90</v>
      </c>
      <c r="C7" s="11" t="s">
        <v>267</v>
      </c>
      <c r="D7" s="21">
        <v>10</v>
      </c>
      <c r="E7" s="21">
        <v>10</v>
      </c>
      <c r="F7" s="21"/>
      <c r="G7" s="21">
        <v>10</v>
      </c>
      <c r="H7" s="21"/>
      <c r="I7" s="7" t="s">
        <v>270</v>
      </c>
    </row>
    <row r="8" ht="24" spans="1:9">
      <c r="A8" s="21">
        <v>3</v>
      </c>
      <c r="B8" s="7" t="s">
        <v>271</v>
      </c>
      <c r="C8" s="13" t="s">
        <v>295</v>
      </c>
      <c r="D8" s="21">
        <v>5</v>
      </c>
      <c r="E8" s="21">
        <v>5</v>
      </c>
      <c r="F8" s="21"/>
      <c r="G8" s="21">
        <v>5</v>
      </c>
      <c r="H8" s="21"/>
      <c r="I8" s="7" t="s">
        <v>270</v>
      </c>
    </row>
    <row r="9" ht="28" customHeight="1" spans="1:9">
      <c r="A9" s="21">
        <v>4</v>
      </c>
      <c r="B9" s="7"/>
      <c r="C9" s="13" t="s">
        <v>296</v>
      </c>
      <c r="D9" s="21">
        <v>10</v>
      </c>
      <c r="E9" s="21">
        <v>9</v>
      </c>
      <c r="F9" s="21" t="s">
        <v>388</v>
      </c>
      <c r="G9" s="21">
        <v>8.95</v>
      </c>
      <c r="H9" s="21" t="s">
        <v>407</v>
      </c>
      <c r="I9" s="7" t="s">
        <v>270</v>
      </c>
    </row>
    <row r="10" ht="41" customHeight="1" spans="1:9">
      <c r="A10" s="21">
        <v>5</v>
      </c>
      <c r="B10" s="7" t="s">
        <v>276</v>
      </c>
      <c r="C10" s="14" t="s">
        <v>277</v>
      </c>
      <c r="D10" s="21">
        <v>5</v>
      </c>
      <c r="E10" s="21">
        <v>5</v>
      </c>
      <c r="F10" s="21"/>
      <c r="G10" s="21">
        <v>5</v>
      </c>
      <c r="H10" s="7" t="s">
        <v>278</v>
      </c>
      <c r="I10" s="7" t="s">
        <v>279</v>
      </c>
    </row>
    <row r="11" ht="96" spans="1:9">
      <c r="A11" s="21">
        <v>6</v>
      </c>
      <c r="B11" s="7"/>
      <c r="C11" s="13" t="s">
        <v>280</v>
      </c>
      <c r="D11" s="21">
        <v>9</v>
      </c>
      <c r="E11" s="21">
        <v>7.5</v>
      </c>
      <c r="F11" s="21" t="s">
        <v>408</v>
      </c>
      <c r="G11" s="21">
        <v>7.5</v>
      </c>
      <c r="H11" s="15" t="s">
        <v>353</v>
      </c>
      <c r="I11" s="7" t="s">
        <v>279</v>
      </c>
    </row>
    <row r="12" ht="51" customHeight="1" spans="1:9">
      <c r="A12" s="21">
        <v>7</v>
      </c>
      <c r="B12" s="7"/>
      <c r="C12" s="13" t="s">
        <v>283</v>
      </c>
      <c r="D12" s="21">
        <v>6</v>
      </c>
      <c r="E12" s="21">
        <v>3</v>
      </c>
      <c r="F12" s="21" t="s">
        <v>409</v>
      </c>
      <c r="G12" s="7">
        <v>1.5</v>
      </c>
      <c r="H12" s="7" t="s">
        <v>410</v>
      </c>
      <c r="I12" s="7" t="s">
        <v>279</v>
      </c>
    </row>
    <row r="13" ht="64" customHeight="1" spans="1:9">
      <c r="A13" s="21">
        <v>8</v>
      </c>
      <c r="B13" s="7" t="s">
        <v>93</v>
      </c>
      <c r="C13" s="11" t="s">
        <v>285</v>
      </c>
      <c r="D13" s="21">
        <v>15</v>
      </c>
      <c r="E13" s="21">
        <v>14</v>
      </c>
      <c r="F13" s="21" t="s">
        <v>411</v>
      </c>
      <c r="G13" s="21">
        <v>14</v>
      </c>
      <c r="H13" s="21" t="s">
        <v>411</v>
      </c>
      <c r="I13" s="7" t="s">
        <v>270</v>
      </c>
    </row>
    <row r="14" ht="55" customHeight="1" spans="1:9">
      <c r="A14" s="21">
        <v>9</v>
      </c>
      <c r="B14" s="7" t="s">
        <v>287</v>
      </c>
      <c r="C14" s="11" t="s">
        <v>288</v>
      </c>
      <c r="D14" s="21">
        <v>10</v>
      </c>
      <c r="E14" s="21">
        <v>10</v>
      </c>
      <c r="F14" s="21"/>
      <c r="G14" s="21">
        <v>10</v>
      </c>
      <c r="H14" s="21"/>
      <c r="I14" s="7" t="s">
        <v>290</v>
      </c>
    </row>
    <row r="15" ht="78" customHeight="1" spans="1:9">
      <c r="A15" s="21">
        <v>10</v>
      </c>
      <c r="B15" s="7" t="s">
        <v>95</v>
      </c>
      <c r="C15" s="11" t="s">
        <v>291</v>
      </c>
      <c r="D15" s="21">
        <v>20</v>
      </c>
      <c r="E15" s="21">
        <v>16</v>
      </c>
      <c r="F15" s="21" t="s">
        <v>412</v>
      </c>
      <c r="G15" s="16">
        <v>18</v>
      </c>
      <c r="H15" s="15"/>
      <c r="I15" s="7" t="s">
        <v>279</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9" orientation="landscape" horizontalDpi="6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59.25" style="1" customWidth="1"/>
    <col min="4" max="4" width="5.12962962962963" style="1" customWidth="1"/>
    <col min="5" max="5" width="9.25" style="1" customWidth="1"/>
    <col min="6" max="6" width="17.5" style="1" customWidth="1"/>
    <col min="7" max="7" width="8.87962962962963" style="1" customWidth="1"/>
    <col min="8" max="8" width="17.1296296296296" style="1" customWidth="1"/>
    <col min="9" max="9" width="11" style="1" customWidth="1"/>
    <col min="10" max="242" width="9" style="1"/>
  </cols>
  <sheetData>
    <row r="1" spans="1:9">
      <c r="A1" s="2"/>
      <c r="B1" s="3" t="s">
        <v>81</v>
      </c>
      <c r="C1" s="4"/>
      <c r="D1" s="2"/>
      <c r="E1" s="2"/>
      <c r="F1" s="2"/>
      <c r="G1" s="2"/>
      <c r="H1" s="2"/>
      <c r="I1" s="2"/>
    </row>
    <row r="2" ht="14.4" spans="1:9">
      <c r="A2" s="5" t="s">
        <v>253</v>
      </c>
      <c r="B2" s="5"/>
      <c r="C2" s="5"/>
      <c r="D2" s="5"/>
      <c r="E2" s="5"/>
      <c r="F2" s="5"/>
      <c r="G2" s="5"/>
      <c r="H2" s="5"/>
      <c r="I2" s="5"/>
    </row>
    <row r="3" ht="14.4" spans="1:9">
      <c r="A3" s="6" t="s">
        <v>413</v>
      </c>
      <c r="B3" s="6"/>
      <c r="C3" s="6"/>
      <c r="D3" s="6"/>
      <c r="E3" s="6"/>
      <c r="F3" s="6"/>
      <c r="G3" s="6"/>
      <c r="H3" s="6"/>
      <c r="I3" s="6"/>
    </row>
    <row r="4" ht="27" customHeight="1" spans="1:9">
      <c r="A4" s="7" t="s">
        <v>2</v>
      </c>
      <c r="B4" s="7" t="s">
        <v>255</v>
      </c>
      <c r="C4" s="7" t="s">
        <v>256</v>
      </c>
      <c r="D4" s="7" t="s">
        <v>257</v>
      </c>
      <c r="E4" s="7" t="s">
        <v>258</v>
      </c>
      <c r="F4" s="7" t="s">
        <v>259</v>
      </c>
      <c r="G4" s="7" t="s">
        <v>260</v>
      </c>
      <c r="H4" s="7" t="s">
        <v>261</v>
      </c>
      <c r="I4" s="17" t="s">
        <v>262</v>
      </c>
    </row>
    <row r="5" ht="14.4" spans="1:9">
      <c r="A5" s="8" t="s">
        <v>263</v>
      </c>
      <c r="B5" s="9"/>
      <c r="C5" s="10"/>
      <c r="D5" s="7">
        <v>100</v>
      </c>
      <c r="E5" s="7">
        <f>SUM(E6:E15)</f>
        <v>93.5</v>
      </c>
      <c r="F5" s="7"/>
      <c r="G5" s="7">
        <f>SUM(G6:G15)</f>
        <v>93.5</v>
      </c>
      <c r="H5" s="7"/>
      <c r="I5" s="7"/>
    </row>
    <row r="6" ht="33" customHeight="1" spans="1:9">
      <c r="A6" s="7">
        <v>1</v>
      </c>
      <c r="B6" s="7" t="s">
        <v>89</v>
      </c>
      <c r="C6" s="11" t="s">
        <v>264</v>
      </c>
      <c r="D6" s="7">
        <v>10</v>
      </c>
      <c r="E6" s="21">
        <v>10</v>
      </c>
      <c r="F6" s="21"/>
      <c r="G6" s="7">
        <v>10</v>
      </c>
      <c r="H6" s="7"/>
      <c r="I6" s="7" t="s">
        <v>266</v>
      </c>
    </row>
    <row r="7" ht="24" spans="1:9">
      <c r="A7" s="7">
        <v>2</v>
      </c>
      <c r="B7" s="7" t="s">
        <v>90</v>
      </c>
      <c r="C7" s="11" t="s">
        <v>267</v>
      </c>
      <c r="D7" s="7">
        <v>10</v>
      </c>
      <c r="E7" s="21">
        <v>10</v>
      </c>
      <c r="F7" s="21"/>
      <c r="G7" s="7">
        <v>10</v>
      </c>
      <c r="H7" s="7"/>
      <c r="I7" s="7" t="s">
        <v>270</v>
      </c>
    </row>
    <row r="8" ht="24" spans="1:9">
      <c r="A8" s="7">
        <v>3</v>
      </c>
      <c r="B8" s="7" t="s">
        <v>271</v>
      </c>
      <c r="C8" s="13" t="s">
        <v>295</v>
      </c>
      <c r="D8" s="7">
        <v>5</v>
      </c>
      <c r="E8" s="21">
        <v>5</v>
      </c>
      <c r="F8" s="21"/>
      <c r="G8" s="7">
        <v>5</v>
      </c>
      <c r="H8" s="7"/>
      <c r="I8" s="7" t="s">
        <v>270</v>
      </c>
    </row>
    <row r="9" ht="30" customHeight="1" spans="1:9">
      <c r="A9" s="7">
        <v>4</v>
      </c>
      <c r="B9" s="7"/>
      <c r="C9" s="13" t="s">
        <v>296</v>
      </c>
      <c r="D9" s="7">
        <v>10</v>
      </c>
      <c r="E9" s="21">
        <v>10</v>
      </c>
      <c r="F9" s="21"/>
      <c r="G9" s="7">
        <v>10</v>
      </c>
      <c r="H9" s="7"/>
      <c r="I9" s="7" t="s">
        <v>270</v>
      </c>
    </row>
    <row r="10" ht="42" customHeight="1" spans="1:9">
      <c r="A10" s="7">
        <v>5</v>
      </c>
      <c r="B10" s="7" t="s">
        <v>276</v>
      </c>
      <c r="C10" s="14" t="s">
        <v>277</v>
      </c>
      <c r="D10" s="7">
        <v>5</v>
      </c>
      <c r="E10" s="21">
        <v>5</v>
      </c>
      <c r="F10" s="21"/>
      <c r="G10" s="21">
        <v>5</v>
      </c>
      <c r="H10" s="7" t="s">
        <v>278</v>
      </c>
      <c r="I10" s="7" t="s">
        <v>279</v>
      </c>
    </row>
    <row r="11" ht="76" customHeight="1" spans="1:9">
      <c r="A11" s="7">
        <v>6</v>
      </c>
      <c r="B11" s="7"/>
      <c r="C11" s="13" t="s">
        <v>280</v>
      </c>
      <c r="D11" s="7">
        <v>9</v>
      </c>
      <c r="E11" s="21">
        <v>7.5</v>
      </c>
      <c r="F11" s="21" t="s">
        <v>414</v>
      </c>
      <c r="G11" s="21">
        <v>7.5</v>
      </c>
      <c r="H11" s="15" t="s">
        <v>353</v>
      </c>
      <c r="I11" s="7" t="s">
        <v>279</v>
      </c>
    </row>
    <row r="12" ht="55" customHeight="1" spans="1:9">
      <c r="A12" s="7">
        <v>7</v>
      </c>
      <c r="B12" s="7"/>
      <c r="C12" s="13" t="s">
        <v>283</v>
      </c>
      <c r="D12" s="7">
        <v>6</v>
      </c>
      <c r="E12" s="21">
        <v>6</v>
      </c>
      <c r="F12" s="21"/>
      <c r="G12" s="21">
        <v>5</v>
      </c>
      <c r="H12" s="7" t="s">
        <v>355</v>
      </c>
      <c r="I12" s="7" t="s">
        <v>279</v>
      </c>
    </row>
    <row r="13" ht="54" customHeight="1" spans="1:9">
      <c r="A13" s="7">
        <v>8</v>
      </c>
      <c r="B13" s="7" t="s">
        <v>93</v>
      </c>
      <c r="C13" s="11" t="s">
        <v>285</v>
      </c>
      <c r="D13" s="7">
        <v>15</v>
      </c>
      <c r="E13" s="21">
        <v>13</v>
      </c>
      <c r="F13" s="21" t="s">
        <v>404</v>
      </c>
      <c r="G13" s="21">
        <v>13</v>
      </c>
      <c r="H13" s="21" t="s">
        <v>404</v>
      </c>
      <c r="I13" s="7" t="s">
        <v>270</v>
      </c>
    </row>
    <row r="14" ht="53" customHeight="1" spans="1:9">
      <c r="A14" s="7">
        <v>9</v>
      </c>
      <c r="B14" s="7" t="s">
        <v>287</v>
      </c>
      <c r="C14" s="11" t="s">
        <v>288</v>
      </c>
      <c r="D14" s="7">
        <v>10</v>
      </c>
      <c r="E14" s="21">
        <v>10</v>
      </c>
      <c r="F14" s="21"/>
      <c r="G14" s="7">
        <v>10</v>
      </c>
      <c r="H14" s="7"/>
      <c r="I14" s="7" t="s">
        <v>290</v>
      </c>
    </row>
    <row r="15" ht="66" customHeight="1" spans="1:9">
      <c r="A15" s="7">
        <v>10</v>
      </c>
      <c r="B15" s="7" t="s">
        <v>95</v>
      </c>
      <c r="C15" s="11" t="s">
        <v>291</v>
      </c>
      <c r="D15" s="7">
        <v>20</v>
      </c>
      <c r="E15" s="21">
        <v>17</v>
      </c>
      <c r="F15" s="21" t="s">
        <v>415</v>
      </c>
      <c r="G15" s="16">
        <v>18</v>
      </c>
      <c r="H15" s="21"/>
      <c r="I15" s="7" t="s">
        <v>279</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7"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sheetPr>
  <dimension ref="A1:Y61"/>
  <sheetViews>
    <sheetView workbookViewId="0">
      <pane xSplit="8" ySplit="4" topLeftCell="J29" activePane="bottomRight" state="frozen"/>
      <selection/>
      <selection pane="topRight"/>
      <selection pane="bottomLeft"/>
      <selection pane="bottomRight" activeCell="H6" sqref="H6"/>
    </sheetView>
  </sheetViews>
  <sheetFormatPr defaultColWidth="9" defaultRowHeight="14.4"/>
  <cols>
    <col min="1" max="1" width="3.12962962962963" style="43" customWidth="1"/>
    <col min="2" max="2" width="9" style="43" customWidth="1"/>
    <col min="3" max="3" width="13" style="43" customWidth="1"/>
    <col min="4" max="4" width="16.75" style="43" customWidth="1"/>
    <col min="5" max="5" width="8.37962962962963" style="43" hidden="1" customWidth="1"/>
    <col min="6" max="6" width="4.87962962962963" style="43" customWidth="1"/>
    <col min="7" max="7" width="7.75" style="43" customWidth="1"/>
    <col min="8" max="8" width="9.12962962962963" style="43" customWidth="1"/>
    <col min="9" max="9" width="4.87962962962963" style="43" hidden="1" customWidth="1"/>
    <col min="10" max="20" width="6.12962962962963" style="43" customWidth="1"/>
    <col min="21" max="21" width="4.75" style="43" customWidth="1"/>
    <col min="22" max="22" width="4.12962962962963" style="43" customWidth="1"/>
    <col min="23" max="24" width="9" style="44"/>
    <col min="25" max="16384" width="9" style="43"/>
  </cols>
  <sheetData>
    <row r="1" ht="15.6" spans="1:22">
      <c r="A1" s="45" t="s">
        <v>81</v>
      </c>
      <c r="B1" s="45"/>
      <c r="C1" s="45"/>
      <c r="D1" s="45"/>
      <c r="E1" s="45"/>
      <c r="F1" s="45"/>
      <c r="G1" s="37"/>
      <c r="H1" s="1"/>
      <c r="I1" s="1"/>
      <c r="J1" s="1"/>
      <c r="K1" s="1"/>
      <c r="L1" s="1"/>
      <c r="M1" s="1"/>
      <c r="N1" s="1"/>
      <c r="O1" s="1"/>
      <c r="P1" s="1"/>
      <c r="Q1" s="1"/>
      <c r="R1" s="1"/>
      <c r="S1" s="1"/>
      <c r="T1" s="1"/>
      <c r="U1" s="1"/>
      <c r="V1" s="1"/>
    </row>
    <row r="2" ht="31.8" spans="1:22">
      <c r="A2" s="46" t="s">
        <v>82</v>
      </c>
      <c r="B2" s="46"/>
      <c r="C2" s="47"/>
      <c r="D2" s="47"/>
      <c r="E2" s="47"/>
      <c r="F2" s="47"/>
      <c r="G2" s="46"/>
      <c r="H2" s="46"/>
      <c r="I2" s="46"/>
      <c r="J2" s="46"/>
      <c r="K2" s="46"/>
      <c r="L2" s="46"/>
      <c r="M2" s="46"/>
      <c r="N2" s="46"/>
      <c r="O2" s="46"/>
      <c r="P2" s="46"/>
      <c r="Q2" s="46"/>
      <c r="R2" s="46"/>
      <c r="S2" s="46"/>
      <c r="T2" s="46"/>
      <c r="U2" s="46"/>
      <c r="V2" s="46"/>
    </row>
    <row r="3" ht="29" customHeight="1" spans="1:22">
      <c r="A3" s="48" t="s">
        <v>2</v>
      </c>
      <c r="B3" s="48" t="s">
        <v>83</v>
      </c>
      <c r="C3" s="48" t="s">
        <v>3</v>
      </c>
      <c r="D3" s="48" t="s">
        <v>4</v>
      </c>
      <c r="E3" s="48" t="s">
        <v>84</v>
      </c>
      <c r="F3" s="48" t="s">
        <v>85</v>
      </c>
      <c r="G3" s="48" t="s">
        <v>86</v>
      </c>
      <c r="H3" s="48" t="s">
        <v>87</v>
      </c>
      <c r="I3" s="55" t="s">
        <v>88</v>
      </c>
      <c r="J3" s="56" t="s">
        <v>89</v>
      </c>
      <c r="K3" s="57" t="s">
        <v>90</v>
      </c>
      <c r="L3" s="58" t="s">
        <v>91</v>
      </c>
      <c r="M3" s="58"/>
      <c r="N3" s="59" t="s">
        <v>92</v>
      </c>
      <c r="O3" s="58"/>
      <c r="P3" s="58"/>
      <c r="Q3" s="56" t="s">
        <v>93</v>
      </c>
      <c r="R3" s="58" t="s">
        <v>94</v>
      </c>
      <c r="S3" s="58"/>
      <c r="T3" s="56" t="s">
        <v>95</v>
      </c>
      <c r="U3" s="57" t="s">
        <v>96</v>
      </c>
      <c r="V3" s="48" t="s">
        <v>6</v>
      </c>
    </row>
    <row r="4" ht="38" customHeight="1" spans="1:22">
      <c r="A4" s="49"/>
      <c r="B4" s="49"/>
      <c r="C4" s="49"/>
      <c r="D4" s="49"/>
      <c r="E4" s="49"/>
      <c r="F4" s="49"/>
      <c r="G4" s="49"/>
      <c r="H4" s="49"/>
      <c r="I4" s="60"/>
      <c r="J4" s="61"/>
      <c r="K4" s="62"/>
      <c r="L4" s="63" t="s">
        <v>97</v>
      </c>
      <c r="M4" s="64" t="s">
        <v>98</v>
      </c>
      <c r="N4" s="64" t="s">
        <v>99</v>
      </c>
      <c r="O4" s="64" t="s">
        <v>100</v>
      </c>
      <c r="P4" s="64" t="s">
        <v>101</v>
      </c>
      <c r="Q4" s="61"/>
      <c r="R4" s="63" t="s">
        <v>102</v>
      </c>
      <c r="S4" s="64" t="s">
        <v>103</v>
      </c>
      <c r="T4" s="61"/>
      <c r="U4" s="62"/>
      <c r="V4" s="49"/>
    </row>
    <row r="5" spans="1:22">
      <c r="A5" s="50"/>
      <c r="B5" s="50"/>
      <c r="C5" s="51" t="s">
        <v>104</v>
      </c>
      <c r="D5" s="51"/>
      <c r="E5" s="51"/>
      <c r="F5" s="51"/>
      <c r="G5" s="50"/>
      <c r="H5" s="52">
        <f>SUM(H6:H37)</f>
        <v>2221781.937701</v>
      </c>
      <c r="I5" s="52"/>
      <c r="J5" s="52"/>
      <c r="K5" s="52"/>
      <c r="L5" s="52"/>
      <c r="M5" s="52"/>
      <c r="N5" s="52"/>
      <c r="O5" s="52"/>
      <c r="P5" s="52"/>
      <c r="Q5" s="52"/>
      <c r="R5" s="52"/>
      <c r="S5" s="52"/>
      <c r="T5" s="52"/>
      <c r="U5" s="52"/>
      <c r="V5" s="51"/>
    </row>
    <row r="6" ht="44" customHeight="1" spans="1:25">
      <c r="A6" s="50">
        <v>1</v>
      </c>
      <c r="B6" s="50" t="s">
        <v>105</v>
      </c>
      <c r="C6" s="51" t="s">
        <v>106</v>
      </c>
      <c r="D6" s="51" t="s">
        <v>107</v>
      </c>
      <c r="E6" s="51" t="s">
        <v>108</v>
      </c>
      <c r="F6" s="51" t="s">
        <v>109</v>
      </c>
      <c r="G6" s="53">
        <v>43406</v>
      </c>
      <c r="H6" s="54">
        <f>1652305509/10000</f>
        <v>165230.5509</v>
      </c>
      <c r="I6" s="65" t="s">
        <v>110</v>
      </c>
      <c r="J6" s="66">
        <f>'C001'!G6</f>
        <v>9</v>
      </c>
      <c r="K6" s="66">
        <f>'C001'!G7</f>
        <v>9</v>
      </c>
      <c r="L6" s="66">
        <f>'C001'!G8</f>
        <v>5</v>
      </c>
      <c r="M6" s="66">
        <f>'C001'!G9</f>
        <v>8</v>
      </c>
      <c r="N6" s="66">
        <f>'C001'!G10</f>
        <v>5</v>
      </c>
      <c r="O6" s="66">
        <f>'C001'!G11</f>
        <v>9</v>
      </c>
      <c r="P6" s="66">
        <f>'C001'!G12</f>
        <v>4.5</v>
      </c>
      <c r="Q6" s="66">
        <f>'C001'!G13</f>
        <v>12</v>
      </c>
      <c r="R6" s="66">
        <f>'C001'!G14</f>
        <v>7</v>
      </c>
      <c r="S6" s="66"/>
      <c r="T6" s="66">
        <f>'C001'!G15</f>
        <v>17</v>
      </c>
      <c r="U6" s="66">
        <f>SUM(J6:T6)</f>
        <v>85.5</v>
      </c>
      <c r="V6" s="51"/>
      <c r="W6" s="44" t="s">
        <v>111</v>
      </c>
      <c r="Y6" s="44" t="s">
        <v>112</v>
      </c>
    </row>
    <row r="7" ht="44" customHeight="1" spans="1:25">
      <c r="A7" s="50">
        <v>2</v>
      </c>
      <c r="B7" s="50" t="s">
        <v>113</v>
      </c>
      <c r="C7" s="51" t="s">
        <v>114</v>
      </c>
      <c r="D7" s="51" t="s">
        <v>115</v>
      </c>
      <c r="E7" s="51"/>
      <c r="F7" s="51" t="s">
        <v>109</v>
      </c>
      <c r="G7" s="53">
        <v>43563</v>
      </c>
      <c r="H7" s="54">
        <v>73255.1671</v>
      </c>
      <c r="I7" s="65"/>
      <c r="J7" s="66">
        <f>'C003-1'!G6</f>
        <v>9</v>
      </c>
      <c r="K7" s="66">
        <f>'C003-1'!G7</f>
        <v>10</v>
      </c>
      <c r="L7" s="66">
        <f>'C003-1'!G8</f>
        <v>5</v>
      </c>
      <c r="M7" s="66">
        <f>'C003-1'!G9</f>
        <v>10</v>
      </c>
      <c r="N7" s="66">
        <f>'C003-1'!G10</f>
        <v>5</v>
      </c>
      <c r="O7" s="66">
        <f>'C003-1'!G11</f>
        <v>7</v>
      </c>
      <c r="P7" s="66">
        <f>'C003-1'!G12</f>
        <v>5</v>
      </c>
      <c r="Q7" s="66">
        <f>'C003-1'!G13</f>
        <v>13</v>
      </c>
      <c r="R7" s="66">
        <f>'C003-1'!G14</f>
        <v>7</v>
      </c>
      <c r="S7" s="66"/>
      <c r="T7" s="66">
        <f>'C003-1'!G15</f>
        <v>19</v>
      </c>
      <c r="U7" s="66">
        <f t="shared" ref="U7:U37" si="0">SUM(J7:T7)</f>
        <v>90</v>
      </c>
      <c r="V7" s="51"/>
      <c r="W7" s="44" t="s">
        <v>116</v>
      </c>
      <c r="Y7" s="44" t="s">
        <v>112</v>
      </c>
    </row>
    <row r="8" ht="44" customHeight="1" spans="1:25">
      <c r="A8" s="50">
        <v>3</v>
      </c>
      <c r="B8" s="50" t="s">
        <v>117</v>
      </c>
      <c r="C8" s="51" t="s">
        <v>118</v>
      </c>
      <c r="D8" s="51" t="s">
        <v>119</v>
      </c>
      <c r="E8" s="51" t="s">
        <v>120</v>
      </c>
      <c r="F8" s="51" t="s">
        <v>121</v>
      </c>
      <c r="G8" s="53">
        <v>43399</v>
      </c>
      <c r="H8" s="54">
        <f>1760676582/10000</f>
        <v>176067.6582</v>
      </c>
      <c r="I8" s="65" t="s">
        <v>110</v>
      </c>
      <c r="J8" s="66">
        <f>'C004'!G6</f>
        <v>5</v>
      </c>
      <c r="K8" s="66">
        <f>'C004'!G7</f>
        <v>10</v>
      </c>
      <c r="L8" s="66">
        <f>'C004'!G8</f>
        <v>5</v>
      </c>
      <c r="M8" s="66">
        <f>'C004'!G9</f>
        <v>8.4</v>
      </c>
      <c r="N8" s="66">
        <f>'C004'!G10</f>
        <v>5</v>
      </c>
      <c r="O8" s="66">
        <f>'C004'!G11</f>
        <v>7</v>
      </c>
      <c r="P8" s="66">
        <f>'C004'!G12</f>
        <v>3</v>
      </c>
      <c r="Q8" s="66">
        <f>'C004'!G13</f>
        <v>13</v>
      </c>
      <c r="R8" s="66">
        <f>'C004'!G14</f>
        <v>10</v>
      </c>
      <c r="S8" s="66"/>
      <c r="T8" s="66">
        <f>'C004'!G15</f>
        <v>16</v>
      </c>
      <c r="U8" s="66">
        <f t="shared" si="0"/>
        <v>82.4</v>
      </c>
      <c r="V8" s="51"/>
      <c r="Y8" s="44" t="s">
        <v>112</v>
      </c>
    </row>
    <row r="9" ht="44" customHeight="1" spans="1:25">
      <c r="A9" s="50">
        <v>4</v>
      </c>
      <c r="B9" s="50" t="s">
        <v>122</v>
      </c>
      <c r="C9" s="51" t="s">
        <v>123</v>
      </c>
      <c r="D9" s="51" t="s">
        <v>124</v>
      </c>
      <c r="E9" s="51" t="s">
        <v>125</v>
      </c>
      <c r="F9" s="51" t="s">
        <v>121</v>
      </c>
      <c r="G9" s="53">
        <v>43073</v>
      </c>
      <c r="H9" s="54">
        <f>122042340/10000</f>
        <v>12204.234</v>
      </c>
      <c r="I9" s="65" t="s">
        <v>110</v>
      </c>
      <c r="J9" s="66"/>
      <c r="K9" s="66"/>
      <c r="L9" s="66"/>
      <c r="M9" s="66"/>
      <c r="N9" s="66"/>
      <c r="O9" s="66"/>
      <c r="P9" s="66"/>
      <c r="Q9" s="66"/>
      <c r="R9" s="66"/>
      <c r="S9" s="66"/>
      <c r="T9" s="66"/>
      <c r="U9" s="66">
        <f t="shared" si="0"/>
        <v>0</v>
      </c>
      <c r="V9" s="51"/>
      <c r="Y9" s="44"/>
    </row>
    <row r="10" ht="44" customHeight="1" spans="1:25">
      <c r="A10" s="50">
        <v>5</v>
      </c>
      <c r="B10" s="50" t="s">
        <v>126</v>
      </c>
      <c r="C10" s="51" t="s">
        <v>127</v>
      </c>
      <c r="D10" s="51" t="s">
        <v>128</v>
      </c>
      <c r="E10" s="51" t="s">
        <v>129</v>
      </c>
      <c r="F10" s="51" t="s">
        <v>121</v>
      </c>
      <c r="G10" s="53">
        <v>43132</v>
      </c>
      <c r="H10" s="54">
        <f>1262464127.66/10000</f>
        <v>126246.412766</v>
      </c>
      <c r="I10" s="65" t="s">
        <v>110</v>
      </c>
      <c r="J10" s="66">
        <f>'C005-2'!G6</f>
        <v>7.5</v>
      </c>
      <c r="K10" s="66">
        <f>'C005-2'!G7</f>
        <v>10</v>
      </c>
      <c r="L10" s="66">
        <f>'C005-2'!G8</f>
        <v>5</v>
      </c>
      <c r="M10" s="66">
        <f>'C005-2'!G9</f>
        <v>10</v>
      </c>
      <c r="N10" s="66">
        <f>'C005-2'!G10</f>
        <v>3</v>
      </c>
      <c r="O10" s="66">
        <f>'C005-2'!G11</f>
        <v>7</v>
      </c>
      <c r="P10" s="66">
        <f>'C005-2'!G12</f>
        <v>4.5</v>
      </c>
      <c r="Q10" s="66">
        <f>'C005-2'!G13</f>
        <v>14</v>
      </c>
      <c r="R10" s="66">
        <f>'C005-2'!G14</f>
        <v>7</v>
      </c>
      <c r="S10" s="66"/>
      <c r="T10" s="66">
        <f>'C005-2'!G15</f>
        <v>18</v>
      </c>
      <c r="U10" s="66">
        <f t="shared" si="0"/>
        <v>86</v>
      </c>
      <c r="V10" s="51"/>
      <c r="W10" s="44" t="s">
        <v>130</v>
      </c>
      <c r="Y10" s="44" t="s">
        <v>112</v>
      </c>
    </row>
    <row r="11" ht="44" customHeight="1" spans="1:25">
      <c r="A11" s="50">
        <v>6</v>
      </c>
      <c r="B11" s="50" t="s">
        <v>131</v>
      </c>
      <c r="C11" s="51" t="s">
        <v>132</v>
      </c>
      <c r="D11" s="51" t="s">
        <v>133</v>
      </c>
      <c r="E11" s="51" t="s">
        <v>134</v>
      </c>
      <c r="F11" s="51" t="s">
        <v>121</v>
      </c>
      <c r="G11" s="53">
        <v>43403</v>
      </c>
      <c r="H11" s="54">
        <f>834061698/10000</f>
        <v>83406.1698</v>
      </c>
      <c r="I11" s="65" t="s">
        <v>110</v>
      </c>
      <c r="J11" s="66">
        <f>'C006-1'!G6</f>
        <v>6</v>
      </c>
      <c r="K11" s="66">
        <f>'C006-1'!G7</f>
        <v>4</v>
      </c>
      <c r="L11" s="66">
        <f>'C006-1'!G8</f>
        <v>5</v>
      </c>
      <c r="M11" s="66">
        <f>'C006-1'!G9</f>
        <v>7.07</v>
      </c>
      <c r="N11" s="66">
        <f>'C006-1'!G10</f>
        <v>5</v>
      </c>
      <c r="O11" s="66">
        <f>'C006-1'!G11</f>
        <v>7</v>
      </c>
      <c r="P11" s="66">
        <f>'C006-1'!G12</f>
        <v>5</v>
      </c>
      <c r="Q11" s="66">
        <f>'C006-1'!G13</f>
        <v>14</v>
      </c>
      <c r="R11" s="66">
        <f>'C006-1'!G14</f>
        <v>10</v>
      </c>
      <c r="S11" s="66"/>
      <c r="T11" s="66">
        <f>'C006-1'!G15</f>
        <v>18</v>
      </c>
      <c r="U11" s="66">
        <f t="shared" si="0"/>
        <v>81.07</v>
      </c>
      <c r="V11" s="51"/>
      <c r="W11" s="44" t="s">
        <v>135</v>
      </c>
      <c r="Y11" s="44" t="s">
        <v>112</v>
      </c>
    </row>
    <row r="12" ht="44" customHeight="1" spans="1:25">
      <c r="A12" s="50">
        <v>7</v>
      </c>
      <c r="B12" s="50" t="s">
        <v>136</v>
      </c>
      <c r="C12" s="51" t="s">
        <v>137</v>
      </c>
      <c r="D12" s="51" t="s">
        <v>138</v>
      </c>
      <c r="E12" s="51" t="s">
        <v>139</v>
      </c>
      <c r="F12" s="51" t="s">
        <v>121</v>
      </c>
      <c r="G12" s="53">
        <v>43279</v>
      </c>
      <c r="H12" s="54">
        <f>1018609544/10000</f>
        <v>101860.9544</v>
      </c>
      <c r="I12" s="65" t="s">
        <v>140</v>
      </c>
      <c r="J12" s="66">
        <f>'C006-2'!G6</f>
        <v>10</v>
      </c>
      <c r="K12" s="66">
        <f>'C006-2'!G7</f>
        <v>10</v>
      </c>
      <c r="L12" s="66">
        <f>'C006-2'!G8</f>
        <v>5</v>
      </c>
      <c r="M12" s="66">
        <f>'C006-2'!G9</f>
        <v>9.2</v>
      </c>
      <c r="N12" s="66">
        <f>'C006-2'!G10</f>
        <v>5</v>
      </c>
      <c r="O12" s="66">
        <f>'C006-2'!G11</f>
        <v>7.5</v>
      </c>
      <c r="P12" s="66">
        <f>'C006-2'!G12</f>
        <v>5</v>
      </c>
      <c r="Q12" s="66">
        <f>'C006-2'!G13</f>
        <v>15</v>
      </c>
      <c r="R12" s="66">
        <f>'C006-2'!G14</f>
        <v>10</v>
      </c>
      <c r="S12" s="66"/>
      <c r="T12" s="66">
        <f>'C006-2'!G15</f>
        <v>19</v>
      </c>
      <c r="U12" s="66">
        <f t="shared" si="0"/>
        <v>95.7</v>
      </c>
      <c r="V12" s="51"/>
      <c r="Y12" s="44" t="s">
        <v>141</v>
      </c>
    </row>
    <row r="13" ht="44" customHeight="1" spans="1:25">
      <c r="A13" s="50">
        <v>8</v>
      </c>
      <c r="B13" s="50" t="s">
        <v>142</v>
      </c>
      <c r="C13" s="51" t="s">
        <v>143</v>
      </c>
      <c r="D13" s="51" t="s">
        <v>144</v>
      </c>
      <c r="E13" s="51" t="s">
        <v>145</v>
      </c>
      <c r="F13" s="51" t="s">
        <v>121</v>
      </c>
      <c r="G13" s="53">
        <v>43495</v>
      </c>
      <c r="H13" s="54">
        <v>132999.3109</v>
      </c>
      <c r="I13" s="65" t="s">
        <v>140</v>
      </c>
      <c r="J13" s="66">
        <f>'C007等菜北标'!G6</f>
        <v>5</v>
      </c>
      <c r="K13" s="66">
        <f>'C007等菜北标'!G7</f>
        <v>8</v>
      </c>
      <c r="L13" s="66">
        <f>'C007等菜北标'!G8</f>
        <v>5</v>
      </c>
      <c r="M13" s="66">
        <f>'C007等菜北标'!G9</f>
        <v>8.51</v>
      </c>
      <c r="N13" s="66">
        <f>'C007等菜北标'!G10</f>
        <v>5</v>
      </c>
      <c r="O13" s="66">
        <f>'C007等菜北标'!G11</f>
        <v>7.5</v>
      </c>
      <c r="P13" s="66">
        <f>'C007等菜北标'!G12</f>
        <v>0</v>
      </c>
      <c r="Q13" s="66">
        <f>'C007等菜北标'!G13</f>
        <v>15</v>
      </c>
      <c r="R13" s="66">
        <f>'C007等菜北标'!G14</f>
        <v>7</v>
      </c>
      <c r="S13" s="66"/>
      <c r="T13" s="66">
        <f>'C007等菜北标'!G15</f>
        <v>17</v>
      </c>
      <c r="U13" s="66">
        <f t="shared" si="0"/>
        <v>78.01</v>
      </c>
      <c r="V13" s="51"/>
      <c r="W13" s="44" t="s">
        <v>146</v>
      </c>
      <c r="Y13" s="44" t="s">
        <v>112</v>
      </c>
    </row>
    <row r="14" ht="44" customHeight="1" spans="1:25">
      <c r="A14" s="50">
        <v>9</v>
      </c>
      <c r="B14" s="50" t="s">
        <v>147</v>
      </c>
      <c r="C14" s="51" t="s">
        <v>148</v>
      </c>
      <c r="D14" s="51" t="s">
        <v>149</v>
      </c>
      <c r="E14" s="51" t="s">
        <v>150</v>
      </c>
      <c r="F14" s="51" t="s">
        <v>151</v>
      </c>
      <c r="G14" s="53">
        <v>43493</v>
      </c>
      <c r="H14" s="54">
        <v>31470.4915</v>
      </c>
      <c r="I14" s="65" t="s">
        <v>110</v>
      </c>
      <c r="J14" s="66">
        <f>'Y002'!G6</f>
        <v>5</v>
      </c>
      <c r="K14" s="66">
        <f>'Y002'!G7</f>
        <v>10</v>
      </c>
      <c r="L14" s="66">
        <f>'Y002'!G8</f>
        <v>5</v>
      </c>
      <c r="M14" s="66">
        <f>'Y002'!G9</f>
        <v>10</v>
      </c>
      <c r="N14" s="66">
        <f>'Y002'!G10</f>
        <v>5</v>
      </c>
      <c r="O14" s="66">
        <f>'Y002'!G11</f>
        <v>6</v>
      </c>
      <c r="P14" s="66">
        <f>'Y002'!G12</f>
        <v>3</v>
      </c>
      <c r="Q14" s="66">
        <f>'Y002'!G13</f>
        <v>12</v>
      </c>
      <c r="R14" s="66">
        <f>'Y002'!G14</f>
        <v>7</v>
      </c>
      <c r="S14" s="66"/>
      <c r="T14" s="66">
        <f>'Y002'!G15</f>
        <v>17</v>
      </c>
      <c r="U14" s="66">
        <f t="shared" si="0"/>
        <v>80</v>
      </c>
      <c r="V14" s="51"/>
      <c r="W14" s="44" t="s">
        <v>152</v>
      </c>
      <c r="Y14" s="44" t="s">
        <v>141</v>
      </c>
    </row>
    <row r="15" ht="44" customHeight="1" spans="1:25">
      <c r="A15" s="50">
        <v>10</v>
      </c>
      <c r="B15" s="50" t="s">
        <v>153</v>
      </c>
      <c r="C15" s="51" t="s">
        <v>154</v>
      </c>
      <c r="D15" s="51" t="s">
        <v>155</v>
      </c>
      <c r="E15" s="51" t="s">
        <v>156</v>
      </c>
      <c r="F15" s="51" t="s">
        <v>151</v>
      </c>
      <c r="G15" s="53">
        <v>43132</v>
      </c>
      <c r="H15" s="54">
        <f>841896287/10000</f>
        <v>84189.6287</v>
      </c>
      <c r="I15" s="65" t="s">
        <v>140</v>
      </c>
      <c r="J15" s="66">
        <f>'Y003'!G6</f>
        <v>9</v>
      </c>
      <c r="K15" s="66">
        <f>'Y003'!G7</f>
        <v>10</v>
      </c>
      <c r="L15" s="66">
        <f>'Y003'!G8</f>
        <v>5</v>
      </c>
      <c r="M15" s="66">
        <f>'Y003'!G9</f>
        <v>9.84</v>
      </c>
      <c r="N15" s="66">
        <f>'Y003'!G10</f>
        <v>5</v>
      </c>
      <c r="O15" s="66">
        <f>'Y003'!G11</f>
        <v>7.5</v>
      </c>
      <c r="P15" s="66">
        <f>'Y003'!G12</f>
        <v>3</v>
      </c>
      <c r="Q15" s="66">
        <f>'Y003'!G13</f>
        <v>13</v>
      </c>
      <c r="R15" s="66">
        <f>'Y003'!G14</f>
        <v>7</v>
      </c>
      <c r="S15" s="66"/>
      <c r="T15" s="66">
        <f>'Y003'!G15</f>
        <v>19</v>
      </c>
      <c r="U15" s="66">
        <f t="shared" si="0"/>
        <v>88.34</v>
      </c>
      <c r="V15" s="51"/>
      <c r="W15" s="44" t="s">
        <v>157</v>
      </c>
      <c r="Y15" s="44" t="s">
        <v>112</v>
      </c>
    </row>
    <row r="16" ht="44" customHeight="1" spans="1:25">
      <c r="A16" s="50">
        <v>11</v>
      </c>
      <c r="B16" s="50" t="s">
        <v>158</v>
      </c>
      <c r="C16" s="51" t="s">
        <v>159</v>
      </c>
      <c r="D16" s="51" t="s">
        <v>160</v>
      </c>
      <c r="E16" s="51" t="s">
        <v>161</v>
      </c>
      <c r="F16" s="51" t="s">
        <v>151</v>
      </c>
      <c r="G16" s="53">
        <v>43361</v>
      </c>
      <c r="H16" s="54">
        <f>249385648/10000</f>
        <v>24938.5648</v>
      </c>
      <c r="I16" s="65" t="s">
        <v>110</v>
      </c>
      <c r="J16" s="66">
        <f>'J001-2'!G6</f>
        <v>5</v>
      </c>
      <c r="K16" s="66">
        <f>'J001-2'!G7</f>
        <v>10</v>
      </c>
      <c r="L16" s="66">
        <f>'J001-2'!G8</f>
        <v>5</v>
      </c>
      <c r="M16" s="66">
        <f>'J001-2'!G9</f>
        <v>8.63</v>
      </c>
      <c r="N16" s="66">
        <f>'J001-2'!G10</f>
        <v>5</v>
      </c>
      <c r="O16" s="66">
        <f>'J001-2'!G11</f>
        <v>6</v>
      </c>
      <c r="P16" s="66">
        <f>'J001-2'!G12</f>
        <v>4.5</v>
      </c>
      <c r="Q16" s="66">
        <f>'J001-2'!G13</f>
        <v>14</v>
      </c>
      <c r="R16" s="66">
        <f>'J001-2'!G14</f>
        <v>7</v>
      </c>
      <c r="S16" s="66"/>
      <c r="T16" s="66">
        <f>'J001-2'!G15</f>
        <v>17</v>
      </c>
      <c r="U16" s="66">
        <f t="shared" si="0"/>
        <v>82.13</v>
      </c>
      <c r="V16" s="51"/>
      <c r="W16" s="44" t="s">
        <v>162</v>
      </c>
      <c r="Y16" s="44" t="s">
        <v>112</v>
      </c>
    </row>
    <row r="17" ht="44" customHeight="1" spans="1:25">
      <c r="A17" s="50">
        <v>12</v>
      </c>
      <c r="B17" s="50" t="s">
        <v>163</v>
      </c>
      <c r="C17" s="51" t="s">
        <v>164</v>
      </c>
      <c r="D17" s="51" t="s">
        <v>165</v>
      </c>
      <c r="E17" s="51"/>
      <c r="F17" s="51" t="s">
        <v>151</v>
      </c>
      <c r="G17" s="53">
        <v>43677</v>
      </c>
      <c r="H17" s="54">
        <v>62696.7396</v>
      </c>
      <c r="I17" s="65"/>
      <c r="J17" s="66">
        <f>'J002-1'!G6</f>
        <v>5</v>
      </c>
      <c r="K17" s="66">
        <f>'J002-1'!G7</f>
        <v>10</v>
      </c>
      <c r="L17" s="66">
        <f>'J002-1'!G8</f>
        <v>5</v>
      </c>
      <c r="M17" s="66">
        <f>'J002-1'!G9</f>
        <v>7</v>
      </c>
      <c r="N17" s="66">
        <f>'J002-1'!G10</f>
        <v>5</v>
      </c>
      <c r="O17" s="66">
        <f>'J002-1'!G11</f>
        <v>7.5</v>
      </c>
      <c r="P17" s="66">
        <f>'J002-1'!G12</f>
        <v>4.5</v>
      </c>
      <c r="Q17" s="66">
        <f>'J002-1'!G13</f>
        <v>13</v>
      </c>
      <c r="R17" s="66"/>
      <c r="S17" s="66">
        <f>'J002-1'!G14</f>
        <v>7</v>
      </c>
      <c r="T17" s="66">
        <f>'J002-1'!G15</f>
        <v>17</v>
      </c>
      <c r="U17" s="66">
        <f t="shared" si="0"/>
        <v>81</v>
      </c>
      <c r="V17" s="51"/>
      <c r="Y17" s="44" t="s">
        <v>112</v>
      </c>
    </row>
    <row r="18" ht="44" customHeight="1" spans="1:25">
      <c r="A18" s="50">
        <v>13</v>
      </c>
      <c r="B18" s="50" t="s">
        <v>166</v>
      </c>
      <c r="C18" s="51" t="s">
        <v>167</v>
      </c>
      <c r="D18" s="51" t="s">
        <v>168</v>
      </c>
      <c r="E18" s="51" t="s">
        <v>169</v>
      </c>
      <c r="F18" s="51" t="s">
        <v>151</v>
      </c>
      <c r="G18" s="53">
        <v>43420</v>
      </c>
      <c r="H18" s="54">
        <f>913886791/10000</f>
        <v>91388.6791</v>
      </c>
      <c r="I18" s="65" t="s">
        <v>110</v>
      </c>
      <c r="J18" s="66">
        <f>'J002-2'!G6</f>
        <v>6</v>
      </c>
      <c r="K18" s="66">
        <f>'J002-2'!G7</f>
        <v>10</v>
      </c>
      <c r="L18" s="66">
        <f>'J002-2'!G8</f>
        <v>5</v>
      </c>
      <c r="M18" s="66">
        <f>'J002-2'!G9</f>
        <v>7.96</v>
      </c>
      <c r="N18" s="66">
        <f>'J002-2'!G10</f>
        <v>5</v>
      </c>
      <c r="O18" s="66">
        <f>'J002-2'!G11</f>
        <v>7.5</v>
      </c>
      <c r="P18" s="66">
        <f>'J002-2'!G12</f>
        <v>4.5</v>
      </c>
      <c r="Q18" s="66">
        <f>'J002-2'!G13</f>
        <v>12</v>
      </c>
      <c r="R18" s="66"/>
      <c r="S18" s="66">
        <f>'J002-2'!G14</f>
        <v>7</v>
      </c>
      <c r="T18" s="66">
        <f>'J002-2'!G15</f>
        <v>18</v>
      </c>
      <c r="U18" s="66">
        <f t="shared" si="0"/>
        <v>82.96</v>
      </c>
      <c r="V18" s="51"/>
      <c r="X18" s="44" t="s">
        <v>170</v>
      </c>
      <c r="Y18" s="44" t="s">
        <v>141</v>
      </c>
    </row>
    <row r="19" ht="44" customHeight="1" spans="1:25">
      <c r="A19" s="50">
        <v>14</v>
      </c>
      <c r="B19" s="50" t="s">
        <v>171</v>
      </c>
      <c r="C19" s="51" t="s">
        <v>172</v>
      </c>
      <c r="D19" s="51" t="s">
        <v>173</v>
      </c>
      <c r="E19" s="51" t="s">
        <v>174</v>
      </c>
      <c r="F19" s="51" t="s">
        <v>175</v>
      </c>
      <c r="G19" s="53">
        <v>43406</v>
      </c>
      <c r="H19" s="54">
        <f>1327192485/10000</f>
        <v>132719.2485</v>
      </c>
      <c r="I19" s="65" t="s">
        <v>110</v>
      </c>
      <c r="J19" s="66">
        <f>'J005-1'!G6</f>
        <v>8</v>
      </c>
      <c r="K19" s="66">
        <f>'J005-1'!G7</f>
        <v>10</v>
      </c>
      <c r="L19" s="66">
        <f>'J005-1'!G8</f>
        <v>4</v>
      </c>
      <c r="M19" s="66">
        <f>'J005-1'!G9</f>
        <v>8.72</v>
      </c>
      <c r="N19" s="66">
        <f>'J005-1'!G10</f>
        <v>5</v>
      </c>
      <c r="O19" s="66">
        <f>'J005-1'!G11</f>
        <v>7.5</v>
      </c>
      <c r="P19" s="66">
        <f>'J005-1'!G12</f>
        <v>4.5</v>
      </c>
      <c r="Q19" s="66">
        <f>'J005-1'!G13</f>
        <v>14</v>
      </c>
      <c r="R19" s="66">
        <f>'J005-1'!G14</f>
        <v>7</v>
      </c>
      <c r="S19" s="66"/>
      <c r="T19" s="66">
        <f>'J005-1'!G15</f>
        <v>17</v>
      </c>
      <c r="U19" s="66">
        <f t="shared" si="0"/>
        <v>85.72</v>
      </c>
      <c r="V19" s="51"/>
      <c r="W19" s="44" t="s">
        <v>176</v>
      </c>
      <c r="Y19" s="44" t="s">
        <v>112</v>
      </c>
    </row>
    <row r="20" ht="44" customHeight="1" spans="1:25">
      <c r="A20" s="50">
        <v>15</v>
      </c>
      <c r="B20" s="50" t="s">
        <v>177</v>
      </c>
      <c r="C20" s="51" t="s">
        <v>178</v>
      </c>
      <c r="D20" s="51" t="s">
        <v>155</v>
      </c>
      <c r="E20" s="51" t="s">
        <v>179</v>
      </c>
      <c r="F20" s="51" t="s">
        <v>175</v>
      </c>
      <c r="G20" s="53">
        <v>43179</v>
      </c>
      <c r="H20" s="54">
        <f>319565868/10000</f>
        <v>31956.5868</v>
      </c>
      <c r="I20" s="65" t="s">
        <v>110</v>
      </c>
      <c r="J20" s="66">
        <f>'J005-2'!G6</f>
        <v>10</v>
      </c>
      <c r="K20" s="66">
        <f>'J005-2'!G7</f>
        <v>10</v>
      </c>
      <c r="L20" s="66">
        <f>'J005-2'!G8</f>
        <v>5</v>
      </c>
      <c r="M20" s="66">
        <f>'J005-2'!G9</f>
        <v>10</v>
      </c>
      <c r="N20" s="66">
        <f>'J005-2'!G10</f>
        <v>5</v>
      </c>
      <c r="O20" s="66">
        <f>'J005-2'!G11</f>
        <v>7.5</v>
      </c>
      <c r="P20" s="66">
        <f>'J005-2'!G12</f>
        <v>3</v>
      </c>
      <c r="Q20" s="66">
        <f>'J005-2'!G13</f>
        <v>14</v>
      </c>
      <c r="R20" s="66">
        <f>'J005-2'!G14</f>
        <v>10</v>
      </c>
      <c r="S20" s="66"/>
      <c r="T20" s="66">
        <f>'J005-2'!G15</f>
        <v>17</v>
      </c>
      <c r="U20" s="66">
        <f t="shared" si="0"/>
        <v>91.5</v>
      </c>
      <c r="V20" s="51"/>
      <c r="Y20" s="44" t="s">
        <v>112</v>
      </c>
    </row>
    <row r="21" ht="44" customHeight="1" spans="1:25">
      <c r="A21" s="50">
        <v>16</v>
      </c>
      <c r="B21" s="50" t="s">
        <v>180</v>
      </c>
      <c r="C21" s="51" t="s">
        <v>181</v>
      </c>
      <c r="D21" s="51" t="s">
        <v>182</v>
      </c>
      <c r="E21" s="51" t="s">
        <v>183</v>
      </c>
      <c r="F21" s="51" t="s">
        <v>175</v>
      </c>
      <c r="G21" s="53">
        <v>43278</v>
      </c>
      <c r="H21" s="54">
        <f>580020111/10000</f>
        <v>58002.0111</v>
      </c>
      <c r="I21" s="65" t="s">
        <v>110</v>
      </c>
      <c r="J21" s="66">
        <f>'J006-1'!G6</f>
        <v>10</v>
      </c>
      <c r="K21" s="66">
        <f>'J006-1'!G7</f>
        <v>10</v>
      </c>
      <c r="L21" s="66">
        <f>'J006-1'!G8</f>
        <v>5</v>
      </c>
      <c r="M21" s="66">
        <f>'J006-1'!G9</f>
        <v>9.61</v>
      </c>
      <c r="N21" s="66">
        <f>'J006-1'!G10</f>
        <v>5</v>
      </c>
      <c r="O21" s="66">
        <f>'J006-1'!G11</f>
        <v>7.5</v>
      </c>
      <c r="P21" s="66">
        <f>'J006-1'!G12</f>
        <v>4.5</v>
      </c>
      <c r="Q21" s="66">
        <f>'J006-1'!G13</f>
        <v>13</v>
      </c>
      <c r="R21" s="66">
        <f>'J006-1'!G14</f>
        <v>10</v>
      </c>
      <c r="S21" s="66"/>
      <c r="T21" s="66">
        <f>'J006-1'!G15</f>
        <v>19</v>
      </c>
      <c r="U21" s="66">
        <f t="shared" si="0"/>
        <v>93.61</v>
      </c>
      <c r="V21" s="51"/>
      <c r="Y21" s="44" t="s">
        <v>112</v>
      </c>
    </row>
    <row r="22" ht="44" customHeight="1" spans="1:25">
      <c r="A22" s="50">
        <v>17</v>
      </c>
      <c r="B22" s="50" t="s">
        <v>184</v>
      </c>
      <c r="C22" s="51" t="s">
        <v>185</v>
      </c>
      <c r="D22" s="51" t="s">
        <v>186</v>
      </c>
      <c r="E22" s="51" t="s">
        <v>187</v>
      </c>
      <c r="F22" s="51" t="s">
        <v>175</v>
      </c>
      <c r="G22" s="53">
        <v>43279</v>
      </c>
      <c r="H22" s="54">
        <f>747895156.56/10000</f>
        <v>74789.515656</v>
      </c>
      <c r="I22" s="65" t="s">
        <v>110</v>
      </c>
      <c r="J22" s="66">
        <f>'J007-1'!G6</f>
        <v>10</v>
      </c>
      <c r="K22" s="66">
        <f>'J007-1'!G7</f>
        <v>10</v>
      </c>
      <c r="L22" s="66">
        <f>'J007-1'!G8</f>
        <v>5</v>
      </c>
      <c r="M22" s="66">
        <f>'J007-1'!G9</f>
        <v>8.95</v>
      </c>
      <c r="N22" s="66">
        <f>'J007-1'!G10</f>
        <v>5</v>
      </c>
      <c r="O22" s="66">
        <f>'J007-1'!G11</f>
        <v>7.5</v>
      </c>
      <c r="P22" s="66">
        <f>'J007-1'!G12</f>
        <v>1.5</v>
      </c>
      <c r="Q22" s="66">
        <f>'J007-1'!G13</f>
        <v>14</v>
      </c>
      <c r="R22" s="66">
        <f>'J007-1'!G14</f>
        <v>10</v>
      </c>
      <c r="S22" s="66"/>
      <c r="T22" s="66">
        <f>'J007-1'!G15</f>
        <v>18</v>
      </c>
      <c r="U22" s="66">
        <f t="shared" si="0"/>
        <v>89.95</v>
      </c>
      <c r="V22" s="51"/>
      <c r="Y22" s="44" t="s">
        <v>112</v>
      </c>
    </row>
    <row r="23" ht="44" customHeight="1" spans="1:25">
      <c r="A23" s="50">
        <v>18</v>
      </c>
      <c r="B23" s="50" t="s">
        <v>188</v>
      </c>
      <c r="C23" s="51" t="s">
        <v>189</v>
      </c>
      <c r="D23" s="51" t="s">
        <v>190</v>
      </c>
      <c r="E23" s="51" t="s">
        <v>191</v>
      </c>
      <c r="F23" s="51" t="s">
        <v>175</v>
      </c>
      <c r="G23" s="53">
        <v>43278</v>
      </c>
      <c r="H23" s="54">
        <f>898143288/10000</f>
        <v>89814.3288</v>
      </c>
      <c r="I23" s="65" t="s">
        <v>140</v>
      </c>
      <c r="J23" s="66">
        <f>'J007-2 '!G6</f>
        <v>10</v>
      </c>
      <c r="K23" s="66">
        <f>'J007-2 '!G7</f>
        <v>10</v>
      </c>
      <c r="L23" s="66">
        <f>'J007-2 '!G8</f>
        <v>5</v>
      </c>
      <c r="M23" s="66">
        <f>'J007-2 '!G9</f>
        <v>10</v>
      </c>
      <c r="N23" s="66">
        <f>'J007-2 '!G10</f>
        <v>5</v>
      </c>
      <c r="O23" s="66">
        <f>'J007-2 '!G11</f>
        <v>7.5</v>
      </c>
      <c r="P23" s="66">
        <f>'J007-2 '!G12</f>
        <v>5</v>
      </c>
      <c r="Q23" s="66">
        <f>'J007-2 '!G13</f>
        <v>13</v>
      </c>
      <c r="R23" s="66">
        <f>'J007-2 '!G14</f>
        <v>10</v>
      </c>
      <c r="S23" s="66"/>
      <c r="T23" s="66">
        <f>'J007-2 '!G15</f>
        <v>18</v>
      </c>
      <c r="U23" s="66">
        <f t="shared" si="0"/>
        <v>93.5</v>
      </c>
      <c r="V23" s="51"/>
      <c r="Y23" s="44" t="s">
        <v>112</v>
      </c>
    </row>
    <row r="24" ht="44" customHeight="1" spans="1:25">
      <c r="A24" s="50">
        <v>19</v>
      </c>
      <c r="B24" s="50" t="s">
        <v>192</v>
      </c>
      <c r="C24" s="51" t="s">
        <v>193</v>
      </c>
      <c r="D24" s="51" t="s">
        <v>194</v>
      </c>
      <c r="E24" s="51"/>
      <c r="F24" s="51" t="s">
        <v>175</v>
      </c>
      <c r="G24" s="53">
        <v>43461</v>
      </c>
      <c r="H24" s="54">
        <v>34866.2083</v>
      </c>
      <c r="I24" s="65"/>
      <c r="J24" s="66">
        <f>'J008-1'!G6</f>
        <v>10</v>
      </c>
      <c r="K24" s="66">
        <f>'J008-1'!G7</f>
        <v>10</v>
      </c>
      <c r="L24" s="66">
        <f>'J008-1'!G8</f>
        <v>5</v>
      </c>
      <c r="M24" s="66">
        <f>'J008-1'!G9</f>
        <v>10</v>
      </c>
      <c r="N24" s="66">
        <f>'J008-1'!G10</f>
        <v>5</v>
      </c>
      <c r="O24" s="66">
        <f>'J008-1'!G11</f>
        <v>7.5</v>
      </c>
      <c r="P24" s="66">
        <f>'J008-1'!G12</f>
        <v>3</v>
      </c>
      <c r="Q24" s="66">
        <f>'J008-1'!G13</f>
        <v>13</v>
      </c>
      <c r="R24" s="66"/>
      <c r="S24" s="66">
        <f>'J008-1'!G14</f>
        <v>7</v>
      </c>
      <c r="T24" s="66">
        <f>'J008-1'!G15</f>
        <v>18</v>
      </c>
      <c r="U24" s="66">
        <f t="shared" si="0"/>
        <v>88.5</v>
      </c>
      <c r="V24" s="51"/>
      <c r="Y24" s="44"/>
    </row>
    <row r="25" ht="44" customHeight="1" spans="1:25">
      <c r="A25" s="50">
        <v>20</v>
      </c>
      <c r="B25" s="50" t="s">
        <v>195</v>
      </c>
      <c r="C25" s="51" t="s">
        <v>196</v>
      </c>
      <c r="D25" s="51" t="s">
        <v>197</v>
      </c>
      <c r="E25" s="51" t="s">
        <v>198</v>
      </c>
      <c r="F25" s="51" t="s">
        <v>175</v>
      </c>
      <c r="G25" s="53">
        <v>43488</v>
      </c>
      <c r="H25" s="54">
        <v>91249.394591</v>
      </c>
      <c r="I25" s="65" t="s">
        <v>140</v>
      </c>
      <c r="J25" s="66">
        <f>'J008-2'!G6</f>
        <v>10</v>
      </c>
      <c r="K25" s="66">
        <f>'J008-2'!G7</f>
        <v>10</v>
      </c>
      <c r="L25" s="66">
        <f>'J008-2'!G8</f>
        <v>5</v>
      </c>
      <c r="M25" s="66">
        <f>'J008-2'!G9</f>
        <v>10</v>
      </c>
      <c r="N25" s="66">
        <f>'J008-2'!G10</f>
        <v>5</v>
      </c>
      <c r="O25" s="66">
        <f>'J008-2'!G11</f>
        <v>7.5</v>
      </c>
      <c r="P25" s="66">
        <f>'J008-2'!G12</f>
        <v>3</v>
      </c>
      <c r="Q25" s="66">
        <f>'J008-2'!G13</f>
        <v>13</v>
      </c>
      <c r="R25" s="66">
        <f>'J008-2'!G14</f>
        <v>7</v>
      </c>
      <c r="S25" s="66"/>
      <c r="T25" s="66">
        <f>'J008-2'!G15</f>
        <v>19</v>
      </c>
      <c r="U25" s="66">
        <f t="shared" si="0"/>
        <v>89.5</v>
      </c>
      <c r="V25" s="51"/>
      <c r="W25" s="44" t="s">
        <v>199</v>
      </c>
      <c r="Y25" s="44" t="s">
        <v>112</v>
      </c>
    </row>
    <row r="26" ht="44" customHeight="1" spans="1:25">
      <c r="A26" s="50">
        <v>21</v>
      </c>
      <c r="B26" s="50" t="s">
        <v>200</v>
      </c>
      <c r="C26" s="51" t="s">
        <v>201</v>
      </c>
      <c r="D26" s="51" t="s">
        <v>202</v>
      </c>
      <c r="E26" s="51"/>
      <c r="F26" s="51" t="s">
        <v>175</v>
      </c>
      <c r="G26" s="53">
        <v>43613</v>
      </c>
      <c r="H26" s="54">
        <v>79651.6047</v>
      </c>
      <c r="I26" s="65"/>
      <c r="J26" s="66">
        <f>'J009-1'!G6</f>
        <v>6</v>
      </c>
      <c r="K26" s="66">
        <f>'J009-1'!G7</f>
        <v>10</v>
      </c>
      <c r="L26" s="66">
        <f>'J009-1'!G8</f>
        <v>5</v>
      </c>
      <c r="M26" s="66">
        <f>'J009-1'!G9</f>
        <v>10</v>
      </c>
      <c r="N26" s="66">
        <f>'J009-1'!G10</f>
        <v>5</v>
      </c>
      <c r="O26" s="66">
        <f>'J009-1'!G11</f>
        <v>7.5</v>
      </c>
      <c r="P26" s="66">
        <f>'J009-1'!G12</f>
        <v>6</v>
      </c>
      <c r="Q26" s="66">
        <f>'J009-1'!G13</f>
        <v>12</v>
      </c>
      <c r="R26" s="66">
        <f>'J009-1'!G14</f>
        <v>7</v>
      </c>
      <c r="S26" s="66"/>
      <c r="T26" s="66">
        <f>'J009-1'!G15</f>
        <v>18</v>
      </c>
      <c r="U26" s="66">
        <f t="shared" si="0"/>
        <v>86.5</v>
      </c>
      <c r="V26" s="51"/>
      <c r="W26" s="44" t="s">
        <v>203</v>
      </c>
      <c r="Y26" s="44" t="s">
        <v>112</v>
      </c>
    </row>
    <row r="27" ht="44" customHeight="1" spans="1:25">
      <c r="A27" s="50">
        <v>22</v>
      </c>
      <c r="B27" s="50" t="s">
        <v>204</v>
      </c>
      <c r="C27" s="51" t="s">
        <v>205</v>
      </c>
      <c r="D27" s="51" t="s">
        <v>206</v>
      </c>
      <c r="E27" s="51"/>
      <c r="F27" s="51" t="s">
        <v>175</v>
      </c>
      <c r="G27" s="53">
        <v>43622</v>
      </c>
      <c r="H27" s="54">
        <v>95052.798</v>
      </c>
      <c r="I27" s="65"/>
      <c r="J27" s="66">
        <f>'J009-2'!G6</f>
        <v>8</v>
      </c>
      <c r="K27" s="66">
        <f>'J009-2'!G7</f>
        <v>10</v>
      </c>
      <c r="L27" s="66">
        <f>'J009-2'!G8</f>
        <v>5</v>
      </c>
      <c r="M27" s="66">
        <f>'J009-2'!G9</f>
        <v>10</v>
      </c>
      <c r="N27" s="66">
        <f>'J009-2'!G10</f>
        <v>5</v>
      </c>
      <c r="O27" s="66">
        <f>'J009-2'!G11</f>
        <v>9</v>
      </c>
      <c r="P27" s="66">
        <f>'J009-2'!G12</f>
        <v>4.5</v>
      </c>
      <c r="Q27" s="66">
        <f>'J009-2'!G13</f>
        <v>13</v>
      </c>
      <c r="R27" s="66"/>
      <c r="S27" s="66">
        <f>'J009-2'!G14</f>
        <v>0</v>
      </c>
      <c r="T27" s="66">
        <f>'J009-2'!G15</f>
        <v>18</v>
      </c>
      <c r="U27" s="66">
        <f t="shared" si="0"/>
        <v>82.5</v>
      </c>
      <c r="V27" s="51"/>
      <c r="W27" s="44" t="s">
        <v>207</v>
      </c>
      <c r="X27" s="44" t="s">
        <v>208</v>
      </c>
      <c r="Y27" s="44" t="s">
        <v>112</v>
      </c>
    </row>
    <row r="28" ht="44" customHeight="1" spans="1:25">
      <c r="A28" s="50">
        <v>23</v>
      </c>
      <c r="B28" s="50" t="s">
        <v>209</v>
      </c>
      <c r="C28" s="51" t="s">
        <v>210</v>
      </c>
      <c r="D28" s="51" t="s">
        <v>160</v>
      </c>
      <c r="E28" s="51" t="s">
        <v>211</v>
      </c>
      <c r="F28" s="51" t="s">
        <v>212</v>
      </c>
      <c r="G28" s="53">
        <v>43373</v>
      </c>
      <c r="H28" s="54">
        <f>971420766/10000</f>
        <v>97142.0766</v>
      </c>
      <c r="I28" s="65" t="s">
        <v>140</v>
      </c>
      <c r="J28" s="66">
        <f>'J010-1'!G6</f>
        <v>5</v>
      </c>
      <c r="K28" s="66">
        <f>'J010-1'!G7</f>
        <v>10</v>
      </c>
      <c r="L28" s="66">
        <f>'J010-1'!G8</f>
        <v>4</v>
      </c>
      <c r="M28" s="66">
        <f>'J010-1'!G9</f>
        <v>10</v>
      </c>
      <c r="N28" s="66">
        <f>'J010-1'!G10</f>
        <v>3</v>
      </c>
      <c r="O28" s="66">
        <f>'J010-1'!G11</f>
        <v>7.5</v>
      </c>
      <c r="P28" s="66">
        <f>'J010-1'!G12</f>
        <v>6</v>
      </c>
      <c r="Q28" s="66">
        <f>'J010-1'!G13</f>
        <v>13</v>
      </c>
      <c r="R28" s="66">
        <f>'J010-1'!G14</f>
        <v>7</v>
      </c>
      <c r="S28" s="66"/>
      <c r="T28" s="66">
        <f>'J010-1'!G15</f>
        <v>16</v>
      </c>
      <c r="U28" s="66">
        <f t="shared" si="0"/>
        <v>81.5</v>
      </c>
      <c r="V28" s="51"/>
      <c r="W28" s="44" t="s">
        <v>213</v>
      </c>
      <c r="X28" s="44" t="s">
        <v>214</v>
      </c>
      <c r="Y28" s="44" t="s">
        <v>141</v>
      </c>
    </row>
    <row r="29" ht="44" customHeight="1" spans="1:25">
      <c r="A29" s="50">
        <v>24</v>
      </c>
      <c r="B29" s="50" t="s">
        <v>215</v>
      </c>
      <c r="C29" s="51" t="s">
        <v>216</v>
      </c>
      <c r="D29" s="51" t="s">
        <v>206</v>
      </c>
      <c r="E29" s="51" t="s">
        <v>217</v>
      </c>
      <c r="F29" s="51" t="s">
        <v>212</v>
      </c>
      <c r="G29" s="53">
        <v>43373</v>
      </c>
      <c r="H29" s="54">
        <f>862071159/10000</f>
        <v>86207.1159</v>
      </c>
      <c r="I29" s="65" t="s">
        <v>140</v>
      </c>
      <c r="J29" s="66">
        <f>'J010-2'!G6</f>
        <v>10</v>
      </c>
      <c r="K29" s="66">
        <f>'J010-2'!G7</f>
        <v>10</v>
      </c>
      <c r="L29" s="66">
        <f>'J010-2'!G8</f>
        <v>4</v>
      </c>
      <c r="M29" s="66">
        <f>'J010-2'!G9</f>
        <v>9.02</v>
      </c>
      <c r="N29" s="66">
        <f>'J010-2'!G10</f>
        <v>5</v>
      </c>
      <c r="O29" s="66">
        <f>'J010-2'!G11</f>
        <v>7.5</v>
      </c>
      <c r="P29" s="66">
        <f>'J010-2'!G12</f>
        <v>6</v>
      </c>
      <c r="Q29" s="66">
        <f>'J010-2'!G13</f>
        <v>13</v>
      </c>
      <c r="R29" s="66">
        <f>'J010-2'!G14</f>
        <v>7</v>
      </c>
      <c r="S29" s="66"/>
      <c r="T29" s="66">
        <f>'J010-2'!G15</f>
        <v>18</v>
      </c>
      <c r="U29" s="66">
        <f t="shared" si="0"/>
        <v>89.52</v>
      </c>
      <c r="V29" s="51"/>
      <c r="Y29" s="44" t="s">
        <v>112</v>
      </c>
    </row>
    <row r="30" ht="44" customHeight="1" spans="1:25">
      <c r="A30" s="50">
        <v>25</v>
      </c>
      <c r="B30" s="50" t="s">
        <v>218</v>
      </c>
      <c r="C30" s="51" t="s">
        <v>219</v>
      </c>
      <c r="D30" s="51" t="s">
        <v>168</v>
      </c>
      <c r="E30" s="51"/>
      <c r="F30" s="51" t="s">
        <v>212</v>
      </c>
      <c r="G30" s="53">
        <v>43826</v>
      </c>
      <c r="H30" s="54">
        <v>24136.773</v>
      </c>
      <c r="I30" s="65"/>
      <c r="J30" s="66">
        <f>'J011-2'!G6</f>
        <v>8</v>
      </c>
      <c r="K30" s="66">
        <f>'J011-2'!G7</f>
        <v>10</v>
      </c>
      <c r="L30" s="66">
        <f>'J011-2'!G8</f>
        <v>5</v>
      </c>
      <c r="M30" s="66">
        <f>'J011-2'!G9</f>
        <v>10</v>
      </c>
      <c r="N30" s="66">
        <f>'J011-2'!G10</f>
        <v>5</v>
      </c>
      <c r="O30" s="66">
        <f>'J011-2'!G11</f>
        <v>9</v>
      </c>
      <c r="P30" s="66">
        <f>'J011-2'!G12</f>
        <v>6</v>
      </c>
      <c r="Q30" s="66">
        <f>'J011-2'!G13</f>
        <v>15</v>
      </c>
      <c r="R30" s="66">
        <f>'J011-2'!G14</f>
        <v>7</v>
      </c>
      <c r="S30" s="66"/>
      <c r="T30" s="66">
        <f>'J011-2'!G15</f>
        <v>18</v>
      </c>
      <c r="U30" s="66">
        <f t="shared" si="0"/>
        <v>93</v>
      </c>
      <c r="V30" s="51"/>
      <c r="W30" s="44" t="s">
        <v>220</v>
      </c>
      <c r="Y30" s="44" t="s">
        <v>112</v>
      </c>
    </row>
    <row r="31" ht="44" customHeight="1" spans="1:25">
      <c r="A31" s="50">
        <v>26</v>
      </c>
      <c r="B31" s="50" t="s">
        <v>221</v>
      </c>
      <c r="C31" s="51" t="s">
        <v>222</v>
      </c>
      <c r="D31" s="51" t="s">
        <v>223</v>
      </c>
      <c r="E31" s="51" t="s">
        <v>224</v>
      </c>
      <c r="F31" s="51" t="s">
        <v>225</v>
      </c>
      <c r="G31" s="53">
        <v>43749</v>
      </c>
      <c r="H31" s="54">
        <v>38080.128888</v>
      </c>
      <c r="I31" s="65"/>
      <c r="J31" s="66">
        <f>'H001'!G6</f>
        <v>3</v>
      </c>
      <c r="K31" s="66">
        <f>'H001'!G7</f>
        <v>9</v>
      </c>
      <c r="L31" s="66">
        <f>'H001'!G8</f>
        <v>4</v>
      </c>
      <c r="M31" s="66">
        <f>'H001'!G9</f>
        <v>9.35</v>
      </c>
      <c r="N31" s="66">
        <f>'H001'!G10</f>
        <v>5</v>
      </c>
      <c r="O31" s="66">
        <f>'H001'!G11</f>
        <v>7.5</v>
      </c>
      <c r="P31" s="66">
        <f>'H001'!G12</f>
        <v>4.5</v>
      </c>
      <c r="Q31" s="66">
        <f>'H001'!G13</f>
        <v>13</v>
      </c>
      <c r="R31" s="66">
        <f>'H001'!G14</f>
        <v>7</v>
      </c>
      <c r="S31" s="66"/>
      <c r="T31" s="66">
        <f>'H001'!G15</f>
        <v>19</v>
      </c>
      <c r="U31" s="66">
        <f t="shared" si="0"/>
        <v>81.35</v>
      </c>
      <c r="V31" s="51"/>
      <c r="W31" s="44" t="s">
        <v>226</v>
      </c>
      <c r="X31" s="44" t="s">
        <v>227</v>
      </c>
      <c r="Y31" s="44" t="s">
        <v>112</v>
      </c>
    </row>
    <row r="32" ht="44" customHeight="1" spans="1:25">
      <c r="A32" s="50">
        <v>27</v>
      </c>
      <c r="B32" s="50" t="s">
        <v>228</v>
      </c>
      <c r="C32" s="51" t="s">
        <v>229</v>
      </c>
      <c r="D32" s="51" t="s">
        <v>230</v>
      </c>
      <c r="E32" s="51" t="s">
        <v>231</v>
      </c>
      <c r="F32" s="51" t="s">
        <v>225</v>
      </c>
      <c r="G32" s="53">
        <v>43047</v>
      </c>
      <c r="H32" s="54">
        <f>85316000/10000</f>
        <v>8531.6</v>
      </c>
      <c r="I32" s="65" t="s">
        <v>110</v>
      </c>
      <c r="J32" s="66">
        <f>'H002-1'!G6</f>
        <v>4</v>
      </c>
      <c r="K32" s="66">
        <f>'H002-1'!G7</f>
        <v>8</v>
      </c>
      <c r="L32" s="66">
        <f>'H002-1'!G8</f>
        <v>4</v>
      </c>
      <c r="M32" s="66">
        <f>'H002-1'!G9</f>
        <v>7.21</v>
      </c>
      <c r="N32" s="66">
        <f>'H002-1'!G10</f>
        <v>5</v>
      </c>
      <c r="O32" s="66">
        <f>'H002-1'!G11</f>
        <v>7.5</v>
      </c>
      <c r="P32" s="66">
        <f>'H002-1'!G12</f>
        <v>3</v>
      </c>
      <c r="Q32" s="66">
        <f>'H002-1'!G13</f>
        <v>13</v>
      </c>
      <c r="R32" s="66"/>
      <c r="S32" s="66">
        <f>'H002-1'!G14</f>
        <v>10</v>
      </c>
      <c r="T32" s="66">
        <f>'H002-1'!G15</f>
        <v>17</v>
      </c>
      <c r="U32" s="66">
        <f t="shared" si="0"/>
        <v>78.71</v>
      </c>
      <c r="V32" s="51"/>
      <c r="Y32" s="44" t="s">
        <v>112</v>
      </c>
    </row>
    <row r="33" ht="44" customHeight="1" spans="1:25">
      <c r="A33" s="50">
        <v>28</v>
      </c>
      <c r="B33" s="50" t="s">
        <v>232</v>
      </c>
      <c r="C33" s="51" t="s">
        <v>233</v>
      </c>
      <c r="D33" s="51" t="s">
        <v>223</v>
      </c>
      <c r="E33" s="51" t="s">
        <v>224</v>
      </c>
      <c r="F33" s="51" t="s">
        <v>225</v>
      </c>
      <c r="G33" s="53">
        <v>43126</v>
      </c>
      <c r="H33" s="54">
        <f>240725624/10000</f>
        <v>24072.5624</v>
      </c>
      <c r="I33" s="65" t="s">
        <v>140</v>
      </c>
      <c r="J33" s="66">
        <f>'H002-2'!G6</f>
        <v>0</v>
      </c>
      <c r="K33" s="66">
        <f>'H002-2'!G7</f>
        <v>9</v>
      </c>
      <c r="L33" s="66">
        <f>'H002-2'!G8</f>
        <v>5</v>
      </c>
      <c r="M33" s="66">
        <f>'H002-2'!G9</f>
        <v>9.98</v>
      </c>
      <c r="N33" s="66">
        <f>'H002-2'!G10</f>
        <v>5</v>
      </c>
      <c r="O33" s="66">
        <f>'H002-2'!G11</f>
        <v>6</v>
      </c>
      <c r="P33" s="66">
        <f>'H002-2'!G12</f>
        <v>3</v>
      </c>
      <c r="Q33" s="66">
        <f>'H002-2'!G13</f>
        <v>12.5</v>
      </c>
      <c r="R33" s="66"/>
      <c r="S33" s="66">
        <f>'H002-2'!G14</f>
        <v>7</v>
      </c>
      <c r="T33" s="66">
        <f>'H002-2'!G15</f>
        <v>17</v>
      </c>
      <c r="U33" s="66">
        <f t="shared" si="0"/>
        <v>74.48</v>
      </c>
      <c r="V33" s="51"/>
      <c r="W33" s="44" t="s">
        <v>234</v>
      </c>
      <c r="Y33" s="44" t="s">
        <v>112</v>
      </c>
    </row>
    <row r="34" ht="44" customHeight="1" spans="1:25">
      <c r="A34" s="50">
        <v>29</v>
      </c>
      <c r="B34" s="50" t="s">
        <v>235</v>
      </c>
      <c r="C34" s="51" t="s">
        <v>236</v>
      </c>
      <c r="D34" s="51" t="s">
        <v>182</v>
      </c>
      <c r="E34" s="51"/>
      <c r="F34" s="51" t="s">
        <v>225</v>
      </c>
      <c r="G34" s="53">
        <v>43801</v>
      </c>
      <c r="H34" s="54">
        <v>31177.342</v>
      </c>
      <c r="I34" s="65"/>
      <c r="J34" s="66">
        <f>'H003-1'!G6</f>
        <v>7</v>
      </c>
      <c r="K34" s="66">
        <f>'H003-1'!G7</f>
        <v>9</v>
      </c>
      <c r="L34" s="66">
        <f>'H003-1'!G8</f>
        <v>4</v>
      </c>
      <c r="M34" s="66">
        <f>'H003-1'!G9</f>
        <v>9.93</v>
      </c>
      <c r="N34" s="66">
        <f>'H003-1'!G10</f>
        <v>5</v>
      </c>
      <c r="O34" s="66">
        <f>'H003-1'!G11</f>
        <v>7.5</v>
      </c>
      <c r="P34" s="66">
        <f>'H003-1'!G12</f>
        <v>4.5</v>
      </c>
      <c r="Q34" s="66">
        <f>'H003-1'!G13</f>
        <v>12</v>
      </c>
      <c r="R34" s="66"/>
      <c r="S34" s="66">
        <f>'H003-1'!G14</f>
        <v>10</v>
      </c>
      <c r="T34" s="66">
        <f>'H003-1'!G15</f>
        <v>18</v>
      </c>
      <c r="U34" s="66">
        <f t="shared" si="0"/>
        <v>86.93</v>
      </c>
      <c r="V34" s="51"/>
      <c r="W34" s="44" t="s">
        <v>237</v>
      </c>
      <c r="Y34" s="44" t="s">
        <v>112</v>
      </c>
    </row>
    <row r="35" ht="44" customHeight="1" spans="1:25">
      <c r="A35" s="50">
        <v>30</v>
      </c>
      <c r="B35" s="50" t="s">
        <v>238</v>
      </c>
      <c r="C35" s="51" t="s">
        <v>239</v>
      </c>
      <c r="D35" s="51" t="s">
        <v>240</v>
      </c>
      <c r="E35" s="51" t="s">
        <v>241</v>
      </c>
      <c r="F35" s="51" t="s">
        <v>225</v>
      </c>
      <c r="G35" s="53">
        <v>43131</v>
      </c>
      <c r="H35" s="54">
        <f>302195462/10000</f>
        <v>30219.5462</v>
      </c>
      <c r="I35" s="65" t="s">
        <v>110</v>
      </c>
      <c r="J35" s="66">
        <f>'H004'!G6</f>
        <v>8</v>
      </c>
      <c r="K35" s="66">
        <f>'H004'!G7</f>
        <v>10</v>
      </c>
      <c r="L35" s="66">
        <f>'H004'!G8</f>
        <v>4</v>
      </c>
      <c r="M35" s="66">
        <f>'H004'!G9</f>
        <v>10</v>
      </c>
      <c r="N35" s="66">
        <f>'H004'!G10</f>
        <v>5</v>
      </c>
      <c r="O35" s="66">
        <f>'H004'!G11</f>
        <v>7.5</v>
      </c>
      <c r="P35" s="66">
        <f>'H004'!G12</f>
        <v>3</v>
      </c>
      <c r="Q35" s="66">
        <f>'H004'!G13</f>
        <v>13</v>
      </c>
      <c r="R35" s="66">
        <f>'H004'!G14</f>
        <v>7</v>
      </c>
      <c r="S35" s="66"/>
      <c r="T35" s="66">
        <f>'H004'!G15</f>
        <v>16</v>
      </c>
      <c r="U35" s="66">
        <f t="shared" si="0"/>
        <v>83.5</v>
      </c>
      <c r="V35" s="51"/>
      <c r="W35" s="44" t="s">
        <v>242</v>
      </c>
      <c r="Y35" s="44" t="s">
        <v>112</v>
      </c>
    </row>
    <row r="36" ht="44" customHeight="1" spans="1:25">
      <c r="A36" s="50">
        <v>31</v>
      </c>
      <c r="B36" s="50" t="s">
        <v>243</v>
      </c>
      <c r="C36" s="51" t="s">
        <v>244</v>
      </c>
      <c r="D36" s="51" t="s">
        <v>182</v>
      </c>
      <c r="E36" s="51" t="s">
        <v>245</v>
      </c>
      <c r="F36" s="51" t="s">
        <v>225</v>
      </c>
      <c r="G36" s="53">
        <v>43490</v>
      </c>
      <c r="H36" s="54">
        <v>19020.6145</v>
      </c>
      <c r="I36" s="65" t="s">
        <v>110</v>
      </c>
      <c r="J36" s="66">
        <f>'H005'!G6</f>
        <v>3</v>
      </c>
      <c r="K36" s="66">
        <f>'H005'!G7</f>
        <v>10</v>
      </c>
      <c r="L36" s="66">
        <f>'H005'!G8</f>
        <v>4</v>
      </c>
      <c r="M36" s="66">
        <f>'H005'!G9</f>
        <v>8.97</v>
      </c>
      <c r="N36" s="66">
        <f>'H005'!G10</f>
        <v>5</v>
      </c>
      <c r="O36" s="66">
        <f>'H005'!G11</f>
        <v>7.5</v>
      </c>
      <c r="P36" s="66">
        <f>'H005'!G12</f>
        <v>3</v>
      </c>
      <c r="Q36" s="66">
        <f>'H005'!G13</f>
        <v>13</v>
      </c>
      <c r="R36" s="66">
        <f>'H005'!G14</f>
        <v>7</v>
      </c>
      <c r="S36" s="66"/>
      <c r="T36" s="66">
        <f>'H005'!G15</f>
        <v>18</v>
      </c>
      <c r="U36" s="66">
        <f t="shared" si="0"/>
        <v>79.47</v>
      </c>
      <c r="V36" s="51"/>
      <c r="W36" s="44" t="s">
        <v>246</v>
      </c>
      <c r="Y36" s="44" t="s">
        <v>112</v>
      </c>
    </row>
    <row r="37" ht="44" customHeight="1" spans="1:25">
      <c r="A37" s="50">
        <v>24</v>
      </c>
      <c r="B37" s="50" t="s">
        <v>247</v>
      </c>
      <c r="C37" s="51" t="s">
        <v>248</v>
      </c>
      <c r="D37" s="51" t="s">
        <v>249</v>
      </c>
      <c r="E37" s="51" t="s">
        <v>250</v>
      </c>
      <c r="F37" s="51" t="s">
        <v>151</v>
      </c>
      <c r="G37" s="53">
        <v>42726</v>
      </c>
      <c r="H37" s="54">
        <f>91379200/10000</f>
        <v>9137.92</v>
      </c>
      <c r="I37" s="65"/>
      <c r="J37" s="66" t="s">
        <v>251</v>
      </c>
      <c r="K37" s="66"/>
      <c r="L37" s="66"/>
      <c r="M37" s="66"/>
      <c r="N37" s="66"/>
      <c r="O37" s="66"/>
      <c r="P37" s="66"/>
      <c r="Q37" s="66"/>
      <c r="R37" s="66"/>
      <c r="S37" s="66"/>
      <c r="T37" s="66"/>
      <c r="U37" s="66"/>
      <c r="V37" s="51"/>
      <c r="Y37" s="44"/>
    </row>
    <row r="38" ht="44" customHeight="1" spans="1:25">
      <c r="A38" s="50"/>
      <c r="B38" s="50"/>
      <c r="C38" s="51" t="s">
        <v>252</v>
      </c>
      <c r="D38" s="51" t="s">
        <v>197</v>
      </c>
      <c r="E38" s="51"/>
      <c r="F38" s="51"/>
      <c r="G38" s="53"/>
      <c r="H38" s="54"/>
      <c r="I38" s="65"/>
      <c r="J38" s="66"/>
      <c r="K38" s="66"/>
      <c r="L38" s="66"/>
      <c r="M38" s="66"/>
      <c r="N38" s="66"/>
      <c r="O38" s="66"/>
      <c r="P38" s="66"/>
      <c r="Q38" s="66"/>
      <c r="R38" s="66"/>
      <c r="S38" s="66"/>
      <c r="T38" s="66"/>
      <c r="U38" s="66">
        <f>SUM(J38:T38)</f>
        <v>0</v>
      </c>
      <c r="V38" s="51"/>
      <c r="X38" s="44" t="s">
        <v>170</v>
      </c>
      <c r="Y38" s="44"/>
    </row>
    <row r="39" ht="17" customHeight="1"/>
    <row r="40" ht="17" customHeight="1"/>
    <row r="41" ht="17" customHeight="1"/>
    <row r="42" ht="17" customHeight="1"/>
    <row r="43" ht="17" customHeight="1"/>
    <row r="44" ht="17" customHeight="1"/>
    <row r="45" ht="17" customHeight="1"/>
    <row r="46" ht="17" customHeight="1"/>
    <row r="47" ht="17" customHeight="1"/>
    <row r="48" ht="17" customHeight="1"/>
    <row r="49" ht="17" customHeight="1"/>
    <row r="50" ht="17" customHeight="1"/>
    <row r="51" ht="17" customHeight="1"/>
    <row r="52" ht="17" customHeight="1"/>
    <row r="53" ht="17" customHeight="1"/>
    <row r="54" ht="17" customHeight="1"/>
    <row r="55" ht="17" customHeight="1"/>
    <row r="56" ht="17" customHeight="1"/>
    <row r="57" ht="17" customHeight="1"/>
    <row r="58" ht="17" customHeight="1"/>
    <row r="59" ht="17" customHeight="1"/>
    <row r="60" ht="17" customHeight="1"/>
    <row r="61" ht="17" customHeight="1"/>
  </sheetData>
  <mergeCells count="21">
    <mergeCell ref="A1:B1"/>
    <mergeCell ref="A2:V2"/>
    <mergeCell ref="L3:M3"/>
    <mergeCell ref="N3:P3"/>
    <mergeCell ref="R3:S3"/>
    <mergeCell ref="C5:D5"/>
    <mergeCell ref="A3:A4"/>
    <mergeCell ref="B3:B4"/>
    <mergeCell ref="C3:C4"/>
    <mergeCell ref="D3:D4"/>
    <mergeCell ref="E3:E4"/>
    <mergeCell ref="F3:F4"/>
    <mergeCell ref="G3:G4"/>
    <mergeCell ref="H3:H4"/>
    <mergeCell ref="I3:I4"/>
    <mergeCell ref="J3:J4"/>
    <mergeCell ref="K3:K4"/>
    <mergeCell ref="Q3:Q4"/>
    <mergeCell ref="T3:T4"/>
    <mergeCell ref="U3:U4"/>
    <mergeCell ref="V3:V4"/>
  </mergeCells>
  <pageMargins left="0.511805555555556" right="0.314583333333333" top="0.550694444444444" bottom="0.590277777777778" header="0.5" footer="0.5"/>
  <pageSetup paperSize="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55.3796296296296" style="1" customWidth="1"/>
    <col min="4" max="4" width="5.12962962962963" style="1" customWidth="1"/>
    <col min="5" max="5" width="9.62962962962963" style="1" customWidth="1"/>
    <col min="6" max="6" width="14.8796296296296" style="1" customWidth="1"/>
    <col min="7" max="7" width="9" style="1" customWidth="1"/>
    <col min="8" max="8" width="19.8796296296296" style="1" customWidth="1"/>
    <col min="9" max="9" width="7.12962962962963" style="1" customWidth="1"/>
    <col min="10" max="242" width="9" style="1"/>
  </cols>
  <sheetData>
    <row r="1" spans="1:9">
      <c r="A1" s="2"/>
      <c r="B1" s="3" t="s">
        <v>81</v>
      </c>
      <c r="C1" s="4"/>
      <c r="D1" s="2"/>
      <c r="E1" s="2"/>
      <c r="F1" s="2"/>
      <c r="G1" s="2"/>
      <c r="H1" s="2"/>
      <c r="I1" s="2"/>
    </row>
    <row r="2" ht="14.4" spans="1:9">
      <c r="A2" s="5" t="s">
        <v>253</v>
      </c>
      <c r="B2" s="5"/>
      <c r="C2" s="5"/>
      <c r="D2" s="5"/>
      <c r="E2" s="5"/>
      <c r="F2" s="5"/>
      <c r="G2" s="5"/>
      <c r="H2" s="5"/>
      <c r="I2" s="5"/>
    </row>
    <row r="3" ht="14.4" spans="1:9">
      <c r="A3" s="6" t="s">
        <v>416</v>
      </c>
      <c r="B3" s="6"/>
      <c r="C3" s="6"/>
      <c r="D3" s="6"/>
      <c r="E3" s="6"/>
      <c r="F3" s="6"/>
      <c r="G3" s="6"/>
      <c r="H3" s="6"/>
      <c r="I3" s="6"/>
    </row>
    <row r="4" ht="27" customHeight="1" spans="1:9">
      <c r="A4" s="7" t="s">
        <v>2</v>
      </c>
      <c r="B4" s="7" t="s">
        <v>255</v>
      </c>
      <c r="C4" s="7" t="s">
        <v>256</v>
      </c>
      <c r="D4" s="7" t="s">
        <v>257</v>
      </c>
      <c r="E4" s="7" t="s">
        <v>258</v>
      </c>
      <c r="F4" s="7" t="s">
        <v>259</v>
      </c>
      <c r="G4" s="7" t="s">
        <v>260</v>
      </c>
      <c r="H4" s="7" t="s">
        <v>261</v>
      </c>
      <c r="I4" s="17" t="s">
        <v>262</v>
      </c>
    </row>
    <row r="5" ht="14.4" spans="1:9">
      <c r="A5" s="8" t="s">
        <v>263</v>
      </c>
      <c r="B5" s="9"/>
      <c r="C5" s="10"/>
      <c r="D5" s="7">
        <v>100</v>
      </c>
      <c r="E5" s="7">
        <f>SUM(E6:E15)</f>
        <v>89</v>
      </c>
      <c r="F5" s="7"/>
      <c r="G5" s="7">
        <f>SUM(G6:G15)</f>
        <v>88.5</v>
      </c>
      <c r="H5" s="7"/>
      <c r="I5" s="7"/>
    </row>
    <row r="6" ht="36" spans="1:9">
      <c r="A6" s="7">
        <v>1</v>
      </c>
      <c r="B6" s="7" t="s">
        <v>89</v>
      </c>
      <c r="C6" s="11" t="s">
        <v>264</v>
      </c>
      <c r="D6" s="7">
        <v>10</v>
      </c>
      <c r="E6" s="21">
        <v>10</v>
      </c>
      <c r="F6" s="21"/>
      <c r="G6" s="7">
        <v>10</v>
      </c>
      <c r="H6" s="15"/>
      <c r="I6" s="7" t="s">
        <v>266</v>
      </c>
    </row>
    <row r="7" ht="24" spans="1:9">
      <c r="A7" s="7">
        <v>2</v>
      </c>
      <c r="B7" s="7" t="s">
        <v>90</v>
      </c>
      <c r="C7" s="11" t="s">
        <v>267</v>
      </c>
      <c r="D7" s="7">
        <v>10</v>
      </c>
      <c r="E7" s="21">
        <v>10</v>
      </c>
      <c r="F7" s="21"/>
      <c r="G7" s="7">
        <v>10</v>
      </c>
      <c r="H7" s="7"/>
      <c r="I7" s="7" t="s">
        <v>270</v>
      </c>
    </row>
    <row r="8" ht="32" customHeight="1" spans="1:9">
      <c r="A8" s="7">
        <v>3</v>
      </c>
      <c r="B8" s="7" t="s">
        <v>271</v>
      </c>
      <c r="C8" s="13" t="s">
        <v>295</v>
      </c>
      <c r="D8" s="7">
        <v>5</v>
      </c>
      <c r="E8" s="21">
        <v>5</v>
      </c>
      <c r="F8" s="21"/>
      <c r="G8" s="7">
        <v>5</v>
      </c>
      <c r="H8" s="7"/>
      <c r="I8" s="7" t="s">
        <v>270</v>
      </c>
    </row>
    <row r="9" ht="32" customHeight="1" spans="1:9">
      <c r="A9" s="7">
        <v>4</v>
      </c>
      <c r="B9" s="7"/>
      <c r="C9" s="13" t="s">
        <v>296</v>
      </c>
      <c r="D9" s="7">
        <v>10</v>
      </c>
      <c r="E9" s="21">
        <v>10</v>
      </c>
      <c r="F9" s="21"/>
      <c r="G9" s="7">
        <v>10</v>
      </c>
      <c r="H9" s="7"/>
      <c r="I9" s="7" t="s">
        <v>270</v>
      </c>
    </row>
    <row r="10" ht="44" customHeight="1" spans="1:9">
      <c r="A10" s="7">
        <v>5</v>
      </c>
      <c r="B10" s="7" t="s">
        <v>276</v>
      </c>
      <c r="C10" s="14" t="s">
        <v>277</v>
      </c>
      <c r="D10" s="7">
        <v>5</v>
      </c>
      <c r="E10" s="21">
        <v>5</v>
      </c>
      <c r="F10" s="21"/>
      <c r="G10" s="21">
        <v>5</v>
      </c>
      <c r="H10" s="7" t="s">
        <v>278</v>
      </c>
      <c r="I10" s="7" t="s">
        <v>279</v>
      </c>
    </row>
    <row r="11" ht="78" customHeight="1" spans="1:9">
      <c r="A11" s="7">
        <v>6</v>
      </c>
      <c r="B11" s="7"/>
      <c r="C11" s="13" t="s">
        <v>280</v>
      </c>
      <c r="D11" s="7">
        <v>9</v>
      </c>
      <c r="E11" s="21">
        <v>9</v>
      </c>
      <c r="F11" s="21"/>
      <c r="G11" s="21">
        <v>7.5</v>
      </c>
      <c r="H11" s="15" t="s">
        <v>353</v>
      </c>
      <c r="I11" s="7" t="s">
        <v>279</v>
      </c>
    </row>
    <row r="12" ht="57" customHeight="1" spans="1:9">
      <c r="A12" s="7">
        <v>7</v>
      </c>
      <c r="B12" s="7"/>
      <c r="C12" s="13" t="s">
        <v>283</v>
      </c>
      <c r="D12" s="7">
        <v>6</v>
      </c>
      <c r="E12" s="21">
        <v>3</v>
      </c>
      <c r="F12" s="22" t="s">
        <v>417</v>
      </c>
      <c r="G12" s="21">
        <v>3</v>
      </c>
      <c r="H12" s="7" t="s">
        <v>418</v>
      </c>
      <c r="I12" s="7" t="s">
        <v>279</v>
      </c>
    </row>
    <row r="13" ht="58" customHeight="1" spans="1:9">
      <c r="A13" s="7">
        <v>8</v>
      </c>
      <c r="B13" s="7" t="s">
        <v>93</v>
      </c>
      <c r="C13" s="11" t="s">
        <v>285</v>
      </c>
      <c r="D13" s="7">
        <v>15</v>
      </c>
      <c r="E13" s="21">
        <v>13</v>
      </c>
      <c r="F13" s="21" t="s">
        <v>393</v>
      </c>
      <c r="G13" s="21">
        <v>13</v>
      </c>
      <c r="H13" s="7"/>
      <c r="I13" s="7" t="s">
        <v>270</v>
      </c>
    </row>
    <row r="14" ht="58" customHeight="1" spans="1:9">
      <c r="A14" s="7">
        <v>9</v>
      </c>
      <c r="B14" s="7" t="s">
        <v>287</v>
      </c>
      <c r="C14" s="11" t="s">
        <v>288</v>
      </c>
      <c r="D14" s="7">
        <v>10</v>
      </c>
      <c r="E14" s="21">
        <v>7</v>
      </c>
      <c r="F14" s="21" t="s">
        <v>419</v>
      </c>
      <c r="G14" s="7">
        <v>7</v>
      </c>
      <c r="H14" s="21" t="s">
        <v>420</v>
      </c>
      <c r="I14" s="7" t="s">
        <v>290</v>
      </c>
    </row>
    <row r="15" ht="72" customHeight="1" spans="1:9">
      <c r="A15" s="7">
        <v>10</v>
      </c>
      <c r="B15" s="7" t="s">
        <v>95</v>
      </c>
      <c r="C15" s="11" t="s">
        <v>291</v>
      </c>
      <c r="D15" s="7">
        <v>20</v>
      </c>
      <c r="E15" s="21">
        <v>17</v>
      </c>
      <c r="F15" s="21" t="s">
        <v>421</v>
      </c>
      <c r="G15" s="21">
        <v>18</v>
      </c>
      <c r="H15" s="15"/>
      <c r="I15" s="7" t="s">
        <v>279</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91" orientation="landscape" horizontalDpi="6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55.3796296296296" style="1" customWidth="1"/>
    <col min="4" max="4" width="5.12962962962963" style="1" customWidth="1"/>
    <col min="5" max="5" width="9.62962962962963" style="1" customWidth="1"/>
    <col min="6" max="6" width="14.8796296296296" style="1" customWidth="1"/>
    <col min="7" max="7" width="9" style="1" customWidth="1"/>
    <col min="8" max="8" width="19.8796296296296" style="1" customWidth="1"/>
    <col min="9" max="9" width="7.12962962962963" style="1" customWidth="1"/>
    <col min="10" max="242" width="9" style="1"/>
  </cols>
  <sheetData>
    <row r="1" spans="1:9">
      <c r="A1" s="2"/>
      <c r="B1" s="3" t="s">
        <v>81</v>
      </c>
      <c r="C1" s="4"/>
      <c r="D1" s="2"/>
      <c r="E1" s="2"/>
      <c r="F1" s="2"/>
      <c r="G1" s="2"/>
      <c r="H1" s="2"/>
      <c r="I1" s="2"/>
    </row>
    <row r="2" ht="14.4" spans="1:9">
      <c r="A2" s="5" t="s">
        <v>253</v>
      </c>
      <c r="B2" s="5"/>
      <c r="C2" s="5"/>
      <c r="D2" s="5"/>
      <c r="E2" s="5"/>
      <c r="F2" s="5"/>
      <c r="G2" s="5"/>
      <c r="H2" s="5"/>
      <c r="I2" s="5"/>
    </row>
    <row r="3" ht="14.4" spans="1:9">
      <c r="A3" s="6" t="s">
        <v>422</v>
      </c>
      <c r="B3" s="6"/>
      <c r="C3" s="6"/>
      <c r="D3" s="6"/>
      <c r="E3" s="6"/>
      <c r="F3" s="6"/>
      <c r="G3" s="6"/>
      <c r="H3" s="6"/>
      <c r="I3" s="6"/>
    </row>
    <row r="4" ht="27" customHeight="1" spans="1:9">
      <c r="A4" s="7" t="s">
        <v>2</v>
      </c>
      <c r="B4" s="7" t="s">
        <v>255</v>
      </c>
      <c r="C4" s="7" t="s">
        <v>256</v>
      </c>
      <c r="D4" s="7" t="s">
        <v>257</v>
      </c>
      <c r="E4" s="7" t="s">
        <v>258</v>
      </c>
      <c r="F4" s="7" t="s">
        <v>259</v>
      </c>
      <c r="G4" s="7" t="s">
        <v>260</v>
      </c>
      <c r="H4" s="7" t="s">
        <v>261</v>
      </c>
      <c r="I4" s="17" t="s">
        <v>262</v>
      </c>
    </row>
    <row r="5" ht="14.4" spans="1:9">
      <c r="A5" s="8" t="s">
        <v>263</v>
      </c>
      <c r="B5" s="9"/>
      <c r="C5" s="10"/>
      <c r="D5" s="7">
        <v>100</v>
      </c>
      <c r="E5" s="7">
        <f>SUM(E6:E15)</f>
        <v>94.5</v>
      </c>
      <c r="F5" s="7"/>
      <c r="G5" s="7">
        <f>SUM(G6:G15)</f>
        <v>89.5</v>
      </c>
      <c r="H5" s="7"/>
      <c r="I5" s="7"/>
    </row>
    <row r="6" ht="36" spans="1:9">
      <c r="A6" s="7">
        <v>1</v>
      </c>
      <c r="B6" s="7" t="s">
        <v>89</v>
      </c>
      <c r="C6" s="11" t="s">
        <v>264</v>
      </c>
      <c r="D6" s="7">
        <v>10</v>
      </c>
      <c r="E6" s="20">
        <v>10</v>
      </c>
      <c r="F6" s="20"/>
      <c r="G6" s="7">
        <v>10</v>
      </c>
      <c r="H6" s="15" t="s">
        <v>396</v>
      </c>
      <c r="I6" s="7" t="s">
        <v>266</v>
      </c>
    </row>
    <row r="7" ht="24" spans="1:9">
      <c r="A7" s="7">
        <v>2</v>
      </c>
      <c r="B7" s="7" t="s">
        <v>90</v>
      </c>
      <c r="C7" s="11" t="s">
        <v>267</v>
      </c>
      <c r="D7" s="7">
        <v>10</v>
      </c>
      <c r="E7" s="20">
        <v>10</v>
      </c>
      <c r="F7" s="20"/>
      <c r="G7" s="7">
        <v>10</v>
      </c>
      <c r="H7" s="7"/>
      <c r="I7" s="7" t="s">
        <v>270</v>
      </c>
    </row>
    <row r="8" ht="32" customHeight="1" spans="1:9">
      <c r="A8" s="7">
        <v>3</v>
      </c>
      <c r="B8" s="7" t="s">
        <v>271</v>
      </c>
      <c r="C8" s="13" t="s">
        <v>295</v>
      </c>
      <c r="D8" s="7">
        <v>5</v>
      </c>
      <c r="E8" s="20">
        <v>5</v>
      </c>
      <c r="F8" s="20"/>
      <c r="G8" s="7">
        <v>5</v>
      </c>
      <c r="H8" s="7"/>
      <c r="I8" s="7" t="s">
        <v>270</v>
      </c>
    </row>
    <row r="9" ht="32" customHeight="1" spans="1:9">
      <c r="A9" s="7">
        <v>4</v>
      </c>
      <c r="B9" s="7"/>
      <c r="C9" s="13" t="s">
        <v>296</v>
      </c>
      <c r="D9" s="7">
        <v>10</v>
      </c>
      <c r="E9" s="20">
        <v>10</v>
      </c>
      <c r="F9" s="20"/>
      <c r="G9" s="7">
        <v>10</v>
      </c>
      <c r="H9" s="7"/>
      <c r="I9" s="7" t="s">
        <v>270</v>
      </c>
    </row>
    <row r="10" ht="44" customHeight="1" spans="1:9">
      <c r="A10" s="7">
        <v>5</v>
      </c>
      <c r="B10" s="7" t="s">
        <v>276</v>
      </c>
      <c r="C10" s="14" t="s">
        <v>277</v>
      </c>
      <c r="D10" s="7">
        <v>5</v>
      </c>
      <c r="E10" s="20">
        <v>5</v>
      </c>
      <c r="F10" s="20"/>
      <c r="G10" s="21">
        <v>5</v>
      </c>
      <c r="H10" s="7" t="s">
        <v>278</v>
      </c>
      <c r="I10" s="7" t="s">
        <v>279</v>
      </c>
    </row>
    <row r="11" ht="78" customHeight="1" spans="1:9">
      <c r="A11" s="7">
        <v>6</v>
      </c>
      <c r="B11" s="7"/>
      <c r="C11" s="13" t="s">
        <v>280</v>
      </c>
      <c r="D11" s="7">
        <v>9</v>
      </c>
      <c r="E11" s="20">
        <v>9</v>
      </c>
      <c r="F11" s="20"/>
      <c r="G11" s="21">
        <v>7.5</v>
      </c>
      <c r="H11" s="15" t="s">
        <v>353</v>
      </c>
      <c r="I11" s="7" t="s">
        <v>279</v>
      </c>
    </row>
    <row r="12" ht="57" customHeight="1" spans="1:9">
      <c r="A12" s="7">
        <v>7</v>
      </c>
      <c r="B12" s="7"/>
      <c r="C12" s="13" t="s">
        <v>283</v>
      </c>
      <c r="D12" s="7">
        <v>6</v>
      </c>
      <c r="E12" s="20">
        <v>4.5</v>
      </c>
      <c r="F12" s="20" t="s">
        <v>423</v>
      </c>
      <c r="G12" s="17">
        <v>3</v>
      </c>
      <c r="H12" s="7" t="s">
        <v>410</v>
      </c>
      <c r="I12" s="7" t="s">
        <v>279</v>
      </c>
    </row>
    <row r="13" ht="58" customHeight="1" spans="1:9">
      <c r="A13" s="7">
        <v>8</v>
      </c>
      <c r="B13" s="7" t="s">
        <v>93</v>
      </c>
      <c r="C13" s="11" t="s">
        <v>285</v>
      </c>
      <c r="D13" s="7">
        <v>15</v>
      </c>
      <c r="E13" s="20">
        <v>13</v>
      </c>
      <c r="F13" s="20" t="s">
        <v>393</v>
      </c>
      <c r="G13" s="20">
        <v>13</v>
      </c>
      <c r="H13" s="7"/>
      <c r="I13" s="7" t="s">
        <v>270</v>
      </c>
    </row>
    <row r="14" ht="58" customHeight="1" spans="1:9">
      <c r="A14" s="7">
        <v>9</v>
      </c>
      <c r="B14" s="7" t="s">
        <v>287</v>
      </c>
      <c r="C14" s="11" t="s">
        <v>288</v>
      </c>
      <c r="D14" s="7">
        <v>10</v>
      </c>
      <c r="E14" s="20">
        <v>10</v>
      </c>
      <c r="F14" s="20"/>
      <c r="G14" s="7">
        <v>7</v>
      </c>
      <c r="H14" s="7" t="s">
        <v>424</v>
      </c>
      <c r="I14" s="7" t="s">
        <v>290</v>
      </c>
    </row>
    <row r="15" ht="72" customHeight="1" spans="1:9">
      <c r="A15" s="7">
        <v>10</v>
      </c>
      <c r="B15" s="7" t="s">
        <v>95</v>
      </c>
      <c r="C15" s="11" t="s">
        <v>291</v>
      </c>
      <c r="D15" s="7">
        <v>20</v>
      </c>
      <c r="E15" s="20">
        <v>18</v>
      </c>
      <c r="F15" s="20" t="s">
        <v>425</v>
      </c>
      <c r="G15" s="16">
        <v>19</v>
      </c>
      <c r="H15" s="15"/>
      <c r="I15" s="7" t="s">
        <v>279</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91" orientation="landscape" horizontalDpi="6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I15"/>
  <sheetViews>
    <sheetView topLeftCell="A2" workbookViewId="0">
      <selection activeCell="G15" sqref="G15"/>
    </sheetView>
  </sheetViews>
  <sheetFormatPr defaultColWidth="9" defaultRowHeight="15.6"/>
  <cols>
    <col min="1" max="1" width="4" style="1" customWidth="1"/>
    <col min="2" max="2" width="12.25" style="1" customWidth="1"/>
    <col min="3" max="3" width="55.3796296296296" style="1" customWidth="1"/>
    <col min="4" max="4" width="5.12962962962963" style="1" customWidth="1"/>
    <col min="5" max="5" width="9.62962962962963" style="1" customWidth="1"/>
    <col min="6" max="6" width="14.8796296296296" style="1" customWidth="1"/>
    <col min="7" max="7" width="9" style="1" customWidth="1"/>
    <col min="8" max="8" width="19.8796296296296" style="1" customWidth="1"/>
    <col min="9" max="9" width="7.12962962962963" style="1" customWidth="1"/>
    <col min="10" max="242" width="9" style="1"/>
  </cols>
  <sheetData>
    <row r="1" spans="1:9">
      <c r="A1" s="2"/>
      <c r="B1" s="3" t="s">
        <v>81</v>
      </c>
      <c r="C1" s="4"/>
      <c r="D1" s="2"/>
      <c r="E1" s="2"/>
      <c r="F1" s="2"/>
      <c r="G1" s="2"/>
      <c r="H1" s="2"/>
      <c r="I1" s="2"/>
    </row>
    <row r="2" ht="14.4" spans="1:9">
      <c r="A2" s="5" t="s">
        <v>253</v>
      </c>
      <c r="B2" s="5"/>
      <c r="C2" s="5"/>
      <c r="D2" s="5"/>
      <c r="E2" s="5"/>
      <c r="F2" s="5"/>
      <c r="G2" s="5"/>
      <c r="H2" s="5"/>
      <c r="I2" s="5"/>
    </row>
    <row r="3" ht="14.4" spans="1:9">
      <c r="A3" s="6" t="s">
        <v>426</v>
      </c>
      <c r="B3" s="6"/>
      <c r="C3" s="6"/>
      <c r="D3" s="6"/>
      <c r="E3" s="6"/>
      <c r="F3" s="6"/>
      <c r="G3" s="6"/>
      <c r="H3" s="6"/>
      <c r="I3" s="6"/>
    </row>
    <row r="4" ht="27" customHeight="1" spans="1:9">
      <c r="A4" s="7" t="s">
        <v>2</v>
      </c>
      <c r="B4" s="7" t="s">
        <v>255</v>
      </c>
      <c r="C4" s="7" t="s">
        <v>256</v>
      </c>
      <c r="D4" s="7" t="s">
        <v>257</v>
      </c>
      <c r="E4" s="7" t="s">
        <v>258</v>
      </c>
      <c r="F4" s="7" t="s">
        <v>259</v>
      </c>
      <c r="G4" s="7" t="s">
        <v>260</v>
      </c>
      <c r="H4" s="7" t="s">
        <v>261</v>
      </c>
      <c r="I4" s="17" t="s">
        <v>262</v>
      </c>
    </row>
    <row r="5" ht="14.4" spans="1:9">
      <c r="A5" s="8" t="s">
        <v>263</v>
      </c>
      <c r="B5" s="9"/>
      <c r="C5" s="10"/>
      <c r="D5" s="7">
        <v>100</v>
      </c>
      <c r="E5" s="7">
        <f>SUM(E6:E15)</f>
        <v>89.5</v>
      </c>
      <c r="F5" s="7"/>
      <c r="G5" s="7">
        <f>SUM(G6:G15)</f>
        <v>86.5</v>
      </c>
      <c r="H5" s="7"/>
      <c r="I5" s="7"/>
    </row>
    <row r="6" ht="48" customHeight="1" spans="1:9">
      <c r="A6" s="7">
        <v>1</v>
      </c>
      <c r="B6" s="7" t="s">
        <v>89</v>
      </c>
      <c r="C6" s="11" t="s">
        <v>264</v>
      </c>
      <c r="D6" s="7">
        <v>10</v>
      </c>
      <c r="E6" s="20">
        <v>8</v>
      </c>
      <c r="F6" s="20" t="s">
        <v>427</v>
      </c>
      <c r="G6" s="19">
        <v>6</v>
      </c>
      <c r="H6" s="19" t="s">
        <v>428</v>
      </c>
      <c r="I6" s="7" t="s">
        <v>266</v>
      </c>
    </row>
    <row r="7" ht="24" spans="1:9">
      <c r="A7" s="7">
        <v>2</v>
      </c>
      <c r="B7" s="7" t="s">
        <v>90</v>
      </c>
      <c r="C7" s="11" t="s">
        <v>267</v>
      </c>
      <c r="D7" s="7">
        <v>10</v>
      </c>
      <c r="E7" s="20">
        <v>10</v>
      </c>
      <c r="F7" s="20"/>
      <c r="G7" s="7">
        <v>10</v>
      </c>
      <c r="H7" s="7"/>
      <c r="I7" s="7" t="s">
        <v>270</v>
      </c>
    </row>
    <row r="8" ht="32" customHeight="1" spans="1:9">
      <c r="A8" s="7">
        <v>3</v>
      </c>
      <c r="B8" s="7" t="s">
        <v>271</v>
      </c>
      <c r="C8" s="13" t="s">
        <v>295</v>
      </c>
      <c r="D8" s="7">
        <v>5</v>
      </c>
      <c r="E8" s="20">
        <v>5</v>
      </c>
      <c r="F8" s="20"/>
      <c r="G8" s="7">
        <v>5</v>
      </c>
      <c r="H8" s="7"/>
      <c r="I8" s="7" t="s">
        <v>270</v>
      </c>
    </row>
    <row r="9" ht="32" customHeight="1" spans="1:9">
      <c r="A9" s="7">
        <v>4</v>
      </c>
      <c r="B9" s="7"/>
      <c r="C9" s="13" t="s">
        <v>296</v>
      </c>
      <c r="D9" s="7">
        <v>10</v>
      </c>
      <c r="E9" s="20">
        <v>10</v>
      </c>
      <c r="F9" s="20"/>
      <c r="G9" s="7">
        <v>10</v>
      </c>
      <c r="H9" s="7"/>
      <c r="I9" s="7" t="s">
        <v>270</v>
      </c>
    </row>
    <row r="10" ht="44" customHeight="1" spans="1:9">
      <c r="A10" s="7">
        <v>5</v>
      </c>
      <c r="B10" s="7" t="s">
        <v>276</v>
      </c>
      <c r="C10" s="14" t="s">
        <v>277</v>
      </c>
      <c r="D10" s="7">
        <v>5</v>
      </c>
      <c r="E10" s="20">
        <v>5</v>
      </c>
      <c r="F10" s="20"/>
      <c r="G10" s="21">
        <v>5</v>
      </c>
      <c r="H10" s="7" t="s">
        <v>278</v>
      </c>
      <c r="I10" s="7" t="s">
        <v>279</v>
      </c>
    </row>
    <row r="11" ht="78" customHeight="1" spans="1:9">
      <c r="A11" s="7">
        <v>6</v>
      </c>
      <c r="B11" s="7"/>
      <c r="C11" s="13" t="s">
        <v>280</v>
      </c>
      <c r="D11" s="7">
        <v>9</v>
      </c>
      <c r="E11" s="20">
        <v>7.5</v>
      </c>
      <c r="F11" s="20" t="s">
        <v>429</v>
      </c>
      <c r="G11" s="21">
        <v>7.5</v>
      </c>
      <c r="H11" s="15" t="s">
        <v>353</v>
      </c>
      <c r="I11" s="7" t="s">
        <v>279</v>
      </c>
    </row>
    <row r="12" ht="57" customHeight="1" spans="1:9">
      <c r="A12" s="7">
        <v>7</v>
      </c>
      <c r="B12" s="7"/>
      <c r="C12" s="13" t="s">
        <v>283</v>
      </c>
      <c r="D12" s="7">
        <v>6</v>
      </c>
      <c r="E12" s="20">
        <v>6</v>
      </c>
      <c r="F12" s="20"/>
      <c r="G12" s="17">
        <v>6</v>
      </c>
      <c r="H12" s="7" t="s">
        <v>430</v>
      </c>
      <c r="I12" s="7" t="s">
        <v>279</v>
      </c>
    </row>
    <row r="13" ht="58" customHeight="1" spans="1:9">
      <c r="A13" s="7">
        <v>8</v>
      </c>
      <c r="B13" s="7" t="s">
        <v>93</v>
      </c>
      <c r="C13" s="11" t="s">
        <v>285</v>
      </c>
      <c r="D13" s="7">
        <v>15</v>
      </c>
      <c r="E13" s="20">
        <v>12</v>
      </c>
      <c r="F13" s="20" t="s">
        <v>393</v>
      </c>
      <c r="G13" s="20">
        <v>12</v>
      </c>
      <c r="H13" s="7"/>
      <c r="I13" s="7" t="s">
        <v>270</v>
      </c>
    </row>
    <row r="14" ht="58" customHeight="1" spans="1:9">
      <c r="A14" s="7">
        <v>9</v>
      </c>
      <c r="B14" s="7" t="s">
        <v>287</v>
      </c>
      <c r="C14" s="11" t="s">
        <v>288</v>
      </c>
      <c r="D14" s="7">
        <v>10</v>
      </c>
      <c r="E14" s="20">
        <v>10</v>
      </c>
      <c r="F14" s="20"/>
      <c r="G14" s="7">
        <v>7</v>
      </c>
      <c r="H14" s="7" t="s">
        <v>431</v>
      </c>
      <c r="I14" s="7" t="s">
        <v>290</v>
      </c>
    </row>
    <row r="15" ht="72" customHeight="1" spans="1:9">
      <c r="A15" s="7">
        <v>10</v>
      </c>
      <c r="B15" s="7" t="s">
        <v>95</v>
      </c>
      <c r="C15" s="11" t="s">
        <v>291</v>
      </c>
      <c r="D15" s="7">
        <v>20</v>
      </c>
      <c r="E15" s="20">
        <v>16</v>
      </c>
      <c r="F15" s="20" t="s">
        <v>432</v>
      </c>
      <c r="G15" s="16">
        <v>18</v>
      </c>
      <c r="H15" s="15"/>
      <c r="I15" s="7" t="s">
        <v>279</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91" orientation="landscape" horizontalDpi="6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55.3796296296296" style="1" customWidth="1"/>
    <col min="4" max="4" width="5.12962962962963" style="1" customWidth="1"/>
    <col min="5" max="5" width="9.62962962962963" style="1" customWidth="1"/>
    <col min="6" max="6" width="14.8796296296296" style="1" customWidth="1"/>
    <col min="7" max="7" width="9" style="1" customWidth="1"/>
    <col min="8" max="8" width="19.8796296296296" style="1" customWidth="1"/>
    <col min="9" max="9" width="7.12962962962963" style="1" customWidth="1"/>
    <col min="10" max="242" width="9" style="1"/>
  </cols>
  <sheetData>
    <row r="1" spans="1:9">
      <c r="A1" s="2"/>
      <c r="B1" s="3" t="s">
        <v>81</v>
      </c>
      <c r="C1" s="4"/>
      <c r="D1" s="2"/>
      <c r="E1" s="2"/>
      <c r="F1" s="2"/>
      <c r="G1" s="2"/>
      <c r="H1" s="2"/>
      <c r="I1" s="2"/>
    </row>
    <row r="2" ht="14.4" spans="1:9">
      <c r="A2" s="5" t="s">
        <v>253</v>
      </c>
      <c r="B2" s="5"/>
      <c r="C2" s="5"/>
      <c r="D2" s="5"/>
      <c r="E2" s="5"/>
      <c r="F2" s="5"/>
      <c r="G2" s="5"/>
      <c r="H2" s="5"/>
      <c r="I2" s="5"/>
    </row>
    <row r="3" ht="14.4" spans="1:9">
      <c r="A3" s="6" t="s">
        <v>433</v>
      </c>
      <c r="B3" s="6"/>
      <c r="C3" s="6"/>
      <c r="D3" s="6"/>
      <c r="E3" s="6"/>
      <c r="F3" s="6"/>
      <c r="G3" s="6"/>
      <c r="H3" s="6"/>
      <c r="I3" s="6"/>
    </row>
    <row r="4" ht="27" customHeight="1" spans="1:9">
      <c r="A4" s="7" t="s">
        <v>2</v>
      </c>
      <c r="B4" s="7" t="s">
        <v>255</v>
      </c>
      <c r="C4" s="7" t="s">
        <v>256</v>
      </c>
      <c r="D4" s="7" t="s">
        <v>257</v>
      </c>
      <c r="E4" s="7" t="s">
        <v>258</v>
      </c>
      <c r="F4" s="7" t="s">
        <v>259</v>
      </c>
      <c r="G4" s="7" t="s">
        <v>260</v>
      </c>
      <c r="H4" s="7" t="s">
        <v>261</v>
      </c>
      <c r="I4" s="17" t="s">
        <v>262</v>
      </c>
    </row>
    <row r="5" ht="14.4" spans="1:9">
      <c r="A5" s="8" t="s">
        <v>263</v>
      </c>
      <c r="B5" s="9"/>
      <c r="C5" s="10"/>
      <c r="D5" s="7">
        <v>100</v>
      </c>
      <c r="E5" s="7">
        <f>SUM(E6:E15)</f>
        <v>92.5</v>
      </c>
      <c r="F5" s="7"/>
      <c r="G5" s="7">
        <f>SUM(G6:G15)</f>
        <v>82.5</v>
      </c>
      <c r="H5" s="7"/>
      <c r="I5" s="7"/>
    </row>
    <row r="6" ht="36" spans="1:9">
      <c r="A6" s="7">
        <v>1</v>
      </c>
      <c r="B6" s="7" t="s">
        <v>89</v>
      </c>
      <c r="C6" s="11" t="s">
        <v>264</v>
      </c>
      <c r="D6" s="7">
        <v>10</v>
      </c>
      <c r="E6" s="20">
        <v>10</v>
      </c>
      <c r="F6" s="20"/>
      <c r="G6" s="19">
        <v>8</v>
      </c>
      <c r="H6" s="19" t="s">
        <v>434</v>
      </c>
      <c r="I6" s="7" t="s">
        <v>266</v>
      </c>
    </row>
    <row r="7" ht="24" spans="1:9">
      <c r="A7" s="7">
        <v>2</v>
      </c>
      <c r="B7" s="7" t="s">
        <v>90</v>
      </c>
      <c r="C7" s="11" t="s">
        <v>267</v>
      </c>
      <c r="D7" s="7">
        <v>10</v>
      </c>
      <c r="E7" s="20">
        <v>10</v>
      </c>
      <c r="F7" s="20"/>
      <c r="G7" s="7">
        <v>10</v>
      </c>
      <c r="H7" s="7"/>
      <c r="I7" s="7" t="s">
        <v>270</v>
      </c>
    </row>
    <row r="8" ht="32" customHeight="1" spans="1:9">
      <c r="A8" s="7">
        <v>3</v>
      </c>
      <c r="B8" s="7" t="s">
        <v>271</v>
      </c>
      <c r="C8" s="13" t="s">
        <v>295</v>
      </c>
      <c r="D8" s="7">
        <v>5</v>
      </c>
      <c r="E8" s="20">
        <v>5</v>
      </c>
      <c r="F8" s="20"/>
      <c r="G8" s="7">
        <v>5</v>
      </c>
      <c r="H8" s="7"/>
      <c r="I8" s="7" t="s">
        <v>270</v>
      </c>
    </row>
    <row r="9" ht="32" customHeight="1" spans="1:9">
      <c r="A9" s="7">
        <v>4</v>
      </c>
      <c r="B9" s="7"/>
      <c r="C9" s="13" t="s">
        <v>296</v>
      </c>
      <c r="D9" s="7">
        <v>10</v>
      </c>
      <c r="E9" s="20">
        <v>10</v>
      </c>
      <c r="F9" s="20"/>
      <c r="G9" s="7">
        <v>10</v>
      </c>
      <c r="H9" s="7"/>
      <c r="I9" s="7" t="s">
        <v>270</v>
      </c>
    </row>
    <row r="10" ht="44" customHeight="1" spans="1:9">
      <c r="A10" s="7">
        <v>5</v>
      </c>
      <c r="B10" s="7" t="s">
        <v>276</v>
      </c>
      <c r="C10" s="14" t="s">
        <v>277</v>
      </c>
      <c r="D10" s="7">
        <v>5</v>
      </c>
      <c r="E10" s="20">
        <v>5</v>
      </c>
      <c r="F10" s="20"/>
      <c r="G10" s="21">
        <v>5</v>
      </c>
      <c r="H10" s="7"/>
      <c r="I10" s="7" t="s">
        <v>279</v>
      </c>
    </row>
    <row r="11" ht="78" customHeight="1" spans="1:9">
      <c r="A11" s="7">
        <v>6</v>
      </c>
      <c r="B11" s="7"/>
      <c r="C11" s="13" t="s">
        <v>280</v>
      </c>
      <c r="D11" s="7">
        <v>9</v>
      </c>
      <c r="E11" s="20">
        <v>9</v>
      </c>
      <c r="F11" s="20"/>
      <c r="G11" s="21">
        <v>9</v>
      </c>
      <c r="H11" s="15"/>
      <c r="I11" s="7" t="s">
        <v>279</v>
      </c>
    </row>
    <row r="12" ht="57" customHeight="1" spans="1:9">
      <c r="A12" s="7">
        <v>7</v>
      </c>
      <c r="B12" s="7"/>
      <c r="C12" s="13" t="s">
        <v>283</v>
      </c>
      <c r="D12" s="7">
        <v>6</v>
      </c>
      <c r="E12" s="20">
        <v>4.5</v>
      </c>
      <c r="F12" s="20" t="s">
        <v>435</v>
      </c>
      <c r="G12" s="17">
        <v>4.5</v>
      </c>
      <c r="H12" s="7" t="s">
        <v>355</v>
      </c>
      <c r="I12" s="7" t="s">
        <v>279</v>
      </c>
    </row>
    <row r="13" ht="58" customHeight="1" spans="1:9">
      <c r="A13" s="7">
        <v>8</v>
      </c>
      <c r="B13" s="7" t="s">
        <v>93</v>
      </c>
      <c r="C13" s="11" t="s">
        <v>285</v>
      </c>
      <c r="D13" s="7">
        <v>15</v>
      </c>
      <c r="E13" s="20">
        <v>13</v>
      </c>
      <c r="F13" s="20" t="s">
        <v>436</v>
      </c>
      <c r="G13" s="7">
        <v>13</v>
      </c>
      <c r="H13" s="7"/>
      <c r="I13" s="7" t="s">
        <v>270</v>
      </c>
    </row>
    <row r="14" ht="58" customHeight="1" spans="1:9">
      <c r="A14" s="7">
        <v>9</v>
      </c>
      <c r="B14" s="7" t="s">
        <v>287</v>
      </c>
      <c r="C14" s="11" t="s">
        <v>288</v>
      </c>
      <c r="D14" s="7">
        <v>10</v>
      </c>
      <c r="E14" s="20">
        <v>10</v>
      </c>
      <c r="F14" s="20"/>
      <c r="G14" s="7">
        <v>0</v>
      </c>
      <c r="H14" s="7" t="s">
        <v>437</v>
      </c>
      <c r="I14" s="7" t="s">
        <v>290</v>
      </c>
    </row>
    <row r="15" ht="72" customHeight="1" spans="1:9">
      <c r="A15" s="7">
        <v>10</v>
      </c>
      <c r="B15" s="7" t="s">
        <v>95</v>
      </c>
      <c r="C15" s="11" t="s">
        <v>291</v>
      </c>
      <c r="D15" s="7">
        <v>20</v>
      </c>
      <c r="E15" s="20">
        <v>16</v>
      </c>
      <c r="F15" s="20" t="s">
        <v>438</v>
      </c>
      <c r="G15" s="21">
        <v>18</v>
      </c>
      <c r="H15" s="15"/>
      <c r="I15" s="7" t="s">
        <v>279</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91" orientation="landscape" horizontalDpi="6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52.75" style="1" customWidth="1"/>
    <col min="4" max="4" width="5.12962962962963" style="1" customWidth="1"/>
    <col min="5" max="5" width="8.12962962962963" style="1" customWidth="1"/>
    <col min="6" max="6" width="18.6296296296296" style="1" customWidth="1"/>
    <col min="7" max="7" width="9.37962962962963" style="1" customWidth="1"/>
    <col min="8" max="8" width="25.6296296296296" style="1" customWidth="1"/>
    <col min="9" max="9" width="7.5" style="1" customWidth="1"/>
    <col min="10" max="242" width="9" style="1"/>
  </cols>
  <sheetData>
    <row r="1" spans="1:9">
      <c r="A1" s="2"/>
      <c r="B1" s="3" t="s">
        <v>81</v>
      </c>
      <c r="C1" s="4"/>
      <c r="D1" s="2"/>
      <c r="E1" s="2"/>
      <c r="F1" s="2"/>
      <c r="G1" s="2"/>
      <c r="H1" s="2"/>
      <c r="I1" s="2"/>
    </row>
    <row r="2" ht="14.4" spans="1:9">
      <c r="A2" s="5" t="s">
        <v>253</v>
      </c>
      <c r="B2" s="5"/>
      <c r="C2" s="5"/>
      <c r="D2" s="5"/>
      <c r="E2" s="5"/>
      <c r="F2" s="5"/>
      <c r="G2" s="5"/>
      <c r="H2" s="5"/>
      <c r="I2" s="5"/>
    </row>
    <row r="3" ht="14.4" spans="1:9">
      <c r="A3" s="6" t="s">
        <v>439</v>
      </c>
      <c r="B3" s="6"/>
      <c r="C3" s="6"/>
      <c r="D3" s="6"/>
      <c r="E3" s="6"/>
      <c r="F3" s="6"/>
      <c r="G3" s="6"/>
      <c r="H3" s="6"/>
      <c r="I3" s="6"/>
    </row>
    <row r="4" ht="27" customHeight="1" spans="1:9">
      <c r="A4" s="7" t="s">
        <v>2</v>
      </c>
      <c r="B4" s="7" t="s">
        <v>255</v>
      </c>
      <c r="C4" s="7" t="s">
        <v>256</v>
      </c>
      <c r="D4" s="7" t="s">
        <v>257</v>
      </c>
      <c r="E4" s="7" t="s">
        <v>258</v>
      </c>
      <c r="F4" s="7" t="s">
        <v>259</v>
      </c>
      <c r="G4" s="7" t="s">
        <v>260</v>
      </c>
      <c r="H4" s="7" t="s">
        <v>261</v>
      </c>
      <c r="I4" s="17" t="s">
        <v>262</v>
      </c>
    </row>
    <row r="5" ht="14.4" spans="1:9">
      <c r="A5" s="8" t="s">
        <v>263</v>
      </c>
      <c r="B5" s="9"/>
      <c r="C5" s="10"/>
      <c r="D5" s="7">
        <v>100</v>
      </c>
      <c r="E5" s="7">
        <f>E6+E7+E8+E9+E10+E11+E12+E13+E14+E15</f>
        <v>81.5</v>
      </c>
      <c r="F5" s="7"/>
      <c r="G5" s="7">
        <f>G6+G7+G8+G9+G10+G11+G12+G13+G14+G15</f>
        <v>81.5</v>
      </c>
      <c r="H5" s="7"/>
      <c r="I5" s="7"/>
    </row>
    <row r="6" ht="29" customHeight="1" spans="1:9">
      <c r="A6" s="7">
        <v>1</v>
      </c>
      <c r="B6" s="7" t="s">
        <v>89</v>
      </c>
      <c r="C6" s="11" t="s">
        <v>264</v>
      </c>
      <c r="D6" s="7">
        <v>10</v>
      </c>
      <c r="E6" s="7">
        <v>10</v>
      </c>
      <c r="F6" s="7"/>
      <c r="G6" s="19">
        <v>5</v>
      </c>
      <c r="H6" s="19" t="s">
        <v>440</v>
      </c>
      <c r="I6" s="7" t="s">
        <v>266</v>
      </c>
    </row>
    <row r="7" ht="24" spans="1:9">
      <c r="A7" s="7">
        <v>2</v>
      </c>
      <c r="B7" s="7" t="s">
        <v>90</v>
      </c>
      <c r="C7" s="11" t="s">
        <v>267</v>
      </c>
      <c r="D7" s="7">
        <v>10</v>
      </c>
      <c r="E7" s="7">
        <v>10</v>
      </c>
      <c r="F7" s="7"/>
      <c r="G7" s="7">
        <v>10</v>
      </c>
      <c r="H7" s="7"/>
      <c r="I7" s="7" t="s">
        <v>270</v>
      </c>
    </row>
    <row r="8" ht="24" spans="1:9">
      <c r="A8" s="7">
        <v>3</v>
      </c>
      <c r="B8" s="7" t="s">
        <v>271</v>
      </c>
      <c r="C8" s="13" t="s">
        <v>295</v>
      </c>
      <c r="D8" s="7">
        <v>5</v>
      </c>
      <c r="E8" s="7">
        <v>4</v>
      </c>
      <c r="F8" s="7" t="s">
        <v>441</v>
      </c>
      <c r="G8" s="7">
        <v>4</v>
      </c>
      <c r="H8" s="7"/>
      <c r="I8" s="7" t="s">
        <v>270</v>
      </c>
    </row>
    <row r="9" ht="35" customHeight="1" spans="1:9">
      <c r="A9" s="7">
        <v>4</v>
      </c>
      <c r="B9" s="7"/>
      <c r="C9" s="13" t="s">
        <v>296</v>
      </c>
      <c r="D9" s="7">
        <v>10</v>
      </c>
      <c r="E9" s="7">
        <v>10</v>
      </c>
      <c r="F9" s="7"/>
      <c r="G9" s="7">
        <v>10</v>
      </c>
      <c r="H9" s="7"/>
      <c r="I9" s="7" t="s">
        <v>270</v>
      </c>
    </row>
    <row r="10" ht="41" customHeight="1" spans="1:9">
      <c r="A10" s="7">
        <v>5</v>
      </c>
      <c r="B10" s="7" t="s">
        <v>276</v>
      </c>
      <c r="C10" s="14" t="s">
        <v>277</v>
      </c>
      <c r="D10" s="7">
        <v>5</v>
      </c>
      <c r="E10" s="7">
        <v>3</v>
      </c>
      <c r="F10" s="7" t="s">
        <v>442</v>
      </c>
      <c r="G10" s="7">
        <v>3</v>
      </c>
      <c r="H10" s="7" t="s">
        <v>443</v>
      </c>
      <c r="I10" s="7" t="s">
        <v>279</v>
      </c>
    </row>
    <row r="11" ht="96" spans="1:9">
      <c r="A11" s="7">
        <v>6</v>
      </c>
      <c r="B11" s="7"/>
      <c r="C11" s="13" t="s">
        <v>280</v>
      </c>
      <c r="D11" s="7">
        <v>9</v>
      </c>
      <c r="E11" s="7">
        <v>6</v>
      </c>
      <c r="F11" s="7" t="s">
        <v>444</v>
      </c>
      <c r="G11" s="18">
        <v>7.5</v>
      </c>
      <c r="H11" s="15" t="s">
        <v>353</v>
      </c>
      <c r="I11" s="7" t="s">
        <v>279</v>
      </c>
    </row>
    <row r="12" ht="60" spans="1:9">
      <c r="A12" s="7">
        <v>7</v>
      </c>
      <c r="B12" s="7"/>
      <c r="C12" s="13" t="s">
        <v>283</v>
      </c>
      <c r="D12" s="7">
        <v>6</v>
      </c>
      <c r="E12" s="7">
        <v>3</v>
      </c>
      <c r="F12" s="7" t="s">
        <v>445</v>
      </c>
      <c r="G12" s="18">
        <v>6</v>
      </c>
      <c r="H12" s="7" t="s">
        <v>398</v>
      </c>
      <c r="I12" s="7" t="s">
        <v>279</v>
      </c>
    </row>
    <row r="13" ht="60" spans="1:9">
      <c r="A13" s="7">
        <v>8</v>
      </c>
      <c r="B13" s="7" t="s">
        <v>93</v>
      </c>
      <c r="C13" s="11" t="s">
        <v>285</v>
      </c>
      <c r="D13" s="7">
        <v>15</v>
      </c>
      <c r="E13" s="7">
        <v>13</v>
      </c>
      <c r="F13" s="7" t="s">
        <v>325</v>
      </c>
      <c r="G13" s="7">
        <v>13</v>
      </c>
      <c r="H13" s="7"/>
      <c r="I13" s="7" t="s">
        <v>270</v>
      </c>
    </row>
    <row r="14" ht="54" customHeight="1" spans="1:9">
      <c r="A14" s="7">
        <v>9</v>
      </c>
      <c r="B14" s="7" t="s">
        <v>287</v>
      </c>
      <c r="C14" s="11" t="s">
        <v>288</v>
      </c>
      <c r="D14" s="7">
        <v>10</v>
      </c>
      <c r="E14" s="7">
        <v>7</v>
      </c>
      <c r="F14" s="7" t="s">
        <v>446</v>
      </c>
      <c r="G14" s="7">
        <v>7</v>
      </c>
      <c r="H14" s="7" t="s">
        <v>447</v>
      </c>
      <c r="I14" s="7" t="s">
        <v>290</v>
      </c>
    </row>
    <row r="15" ht="73" customHeight="1" spans="1:9">
      <c r="A15" s="7">
        <v>10</v>
      </c>
      <c r="B15" s="7" t="s">
        <v>95</v>
      </c>
      <c r="C15" s="11" t="s">
        <v>291</v>
      </c>
      <c r="D15" s="7">
        <v>20</v>
      </c>
      <c r="E15" s="7">
        <v>15.5</v>
      </c>
      <c r="F15" s="7" t="s">
        <v>448</v>
      </c>
      <c r="G15" s="16">
        <v>16</v>
      </c>
      <c r="H15" s="7"/>
      <c r="I15" s="7" t="s">
        <v>279</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7" orientation="landscape" horizontalDpi="6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68.1296296296296" style="1" customWidth="1"/>
    <col min="4" max="4" width="5.12962962962963" style="1" customWidth="1"/>
    <col min="5" max="5" width="10.25" style="1" customWidth="1"/>
    <col min="6" max="6" width="15" style="1" customWidth="1"/>
    <col min="7" max="7" width="9.62962962962963" style="1" customWidth="1"/>
    <col min="8" max="8" width="22.8796296296296" style="1" customWidth="1"/>
    <col min="9" max="9" width="7.87962962962963" style="1" customWidth="1"/>
    <col min="10" max="242" width="9" style="1"/>
  </cols>
  <sheetData>
    <row r="1" spans="1:9">
      <c r="A1" s="2"/>
      <c r="B1" s="3" t="s">
        <v>81</v>
      </c>
      <c r="C1" s="4"/>
      <c r="D1" s="2"/>
      <c r="E1" s="2"/>
      <c r="F1" s="2"/>
      <c r="G1" s="2"/>
      <c r="H1" s="2"/>
      <c r="I1" s="2"/>
    </row>
    <row r="2" ht="14.4" spans="1:9">
      <c r="A2" s="5" t="s">
        <v>253</v>
      </c>
      <c r="B2" s="5"/>
      <c r="C2" s="5"/>
      <c r="D2" s="5"/>
      <c r="E2" s="5"/>
      <c r="F2" s="5"/>
      <c r="G2" s="5"/>
      <c r="H2" s="5"/>
      <c r="I2" s="5"/>
    </row>
    <row r="3" ht="14.4" spans="1:9">
      <c r="A3" s="6" t="s">
        <v>449</v>
      </c>
      <c r="B3" s="6"/>
      <c r="C3" s="6"/>
      <c r="D3" s="6"/>
      <c r="E3" s="6"/>
      <c r="F3" s="6"/>
      <c r="G3" s="6"/>
      <c r="H3" s="6"/>
      <c r="I3" s="6"/>
    </row>
    <row r="4" ht="27" customHeight="1" spans="1:9">
      <c r="A4" s="7" t="s">
        <v>2</v>
      </c>
      <c r="B4" s="7" t="s">
        <v>255</v>
      </c>
      <c r="C4" s="7" t="s">
        <v>256</v>
      </c>
      <c r="D4" s="7" t="s">
        <v>257</v>
      </c>
      <c r="E4" s="7" t="s">
        <v>258</v>
      </c>
      <c r="F4" s="7" t="s">
        <v>259</v>
      </c>
      <c r="G4" s="7" t="s">
        <v>260</v>
      </c>
      <c r="H4" s="7" t="s">
        <v>261</v>
      </c>
      <c r="I4" s="17" t="s">
        <v>262</v>
      </c>
    </row>
    <row r="5" ht="14.4" spans="1:9">
      <c r="A5" s="8" t="s">
        <v>263</v>
      </c>
      <c r="B5" s="9"/>
      <c r="C5" s="10"/>
      <c r="D5" s="7">
        <v>100</v>
      </c>
      <c r="E5" s="7">
        <f>E6+E7+E8+E9+E10+E11+E12+E13+E14+E15</f>
        <v>83.5</v>
      </c>
      <c r="F5" s="7"/>
      <c r="G5" s="7">
        <f>G6+G7+G8+G9+G10+G11+G12+G13+G14+G15</f>
        <v>89.52</v>
      </c>
      <c r="H5" s="7"/>
      <c r="I5" s="7"/>
    </row>
    <row r="6" ht="24" spans="1:9">
      <c r="A6" s="7">
        <v>1</v>
      </c>
      <c r="B6" s="7" t="s">
        <v>89</v>
      </c>
      <c r="C6" s="11" t="s">
        <v>264</v>
      </c>
      <c r="D6" s="7">
        <v>10</v>
      </c>
      <c r="E6" s="7">
        <v>8</v>
      </c>
      <c r="F6" s="7" t="s">
        <v>450</v>
      </c>
      <c r="G6" s="7">
        <v>10</v>
      </c>
      <c r="H6" s="7" t="s">
        <v>451</v>
      </c>
      <c r="I6" s="7" t="s">
        <v>266</v>
      </c>
    </row>
    <row r="7" ht="24" spans="1:9">
      <c r="A7" s="7">
        <v>2</v>
      </c>
      <c r="B7" s="7" t="s">
        <v>90</v>
      </c>
      <c r="C7" s="11" t="s">
        <v>267</v>
      </c>
      <c r="D7" s="7">
        <v>10</v>
      </c>
      <c r="E7" s="7">
        <v>10</v>
      </c>
      <c r="F7" s="7"/>
      <c r="G7" s="7">
        <v>10</v>
      </c>
      <c r="H7" s="7"/>
      <c r="I7" s="7" t="s">
        <v>270</v>
      </c>
    </row>
    <row r="8" ht="23" customHeight="1" spans="1:9">
      <c r="A8" s="7">
        <v>3</v>
      </c>
      <c r="B8" s="7" t="s">
        <v>271</v>
      </c>
      <c r="C8" s="13" t="s">
        <v>295</v>
      </c>
      <c r="D8" s="7">
        <v>5</v>
      </c>
      <c r="E8" s="7">
        <v>4</v>
      </c>
      <c r="F8" s="7" t="s">
        <v>441</v>
      </c>
      <c r="G8" s="7">
        <v>4</v>
      </c>
      <c r="H8" s="7"/>
      <c r="I8" s="7" t="s">
        <v>270</v>
      </c>
    </row>
    <row r="9" ht="29" customHeight="1" spans="1:9">
      <c r="A9" s="7">
        <v>4</v>
      </c>
      <c r="B9" s="7"/>
      <c r="C9" s="13" t="s">
        <v>296</v>
      </c>
      <c r="D9" s="7">
        <v>10</v>
      </c>
      <c r="E9" s="7">
        <v>9</v>
      </c>
      <c r="F9" s="7" t="s">
        <v>452</v>
      </c>
      <c r="G9" s="7">
        <v>9.02</v>
      </c>
      <c r="H9" s="7"/>
      <c r="I9" s="7" t="s">
        <v>270</v>
      </c>
    </row>
    <row r="10" ht="40" customHeight="1" spans="1:9">
      <c r="A10" s="7">
        <v>5</v>
      </c>
      <c r="B10" s="7" t="s">
        <v>276</v>
      </c>
      <c r="C10" s="14" t="s">
        <v>277</v>
      </c>
      <c r="D10" s="7">
        <v>5</v>
      </c>
      <c r="E10" s="7">
        <v>5</v>
      </c>
      <c r="F10" s="7"/>
      <c r="G10" s="7">
        <v>5</v>
      </c>
      <c r="H10" s="7" t="s">
        <v>278</v>
      </c>
      <c r="I10" s="7" t="s">
        <v>279</v>
      </c>
    </row>
    <row r="11" ht="69" customHeight="1" spans="1:9">
      <c r="A11" s="7">
        <v>6</v>
      </c>
      <c r="B11" s="7"/>
      <c r="C11" s="13" t="s">
        <v>280</v>
      </c>
      <c r="D11" s="7">
        <v>9</v>
      </c>
      <c r="E11" s="7">
        <v>6</v>
      </c>
      <c r="F11" s="7" t="s">
        <v>444</v>
      </c>
      <c r="G11" s="18">
        <v>7.5</v>
      </c>
      <c r="H11" s="15" t="s">
        <v>353</v>
      </c>
      <c r="I11" s="7" t="s">
        <v>279</v>
      </c>
    </row>
    <row r="12" ht="82" customHeight="1" spans="1:9">
      <c r="A12" s="7">
        <v>7</v>
      </c>
      <c r="B12" s="7"/>
      <c r="C12" s="13" t="s">
        <v>283</v>
      </c>
      <c r="D12" s="7">
        <v>6</v>
      </c>
      <c r="E12" s="7">
        <v>1.5</v>
      </c>
      <c r="F12" s="7" t="s">
        <v>453</v>
      </c>
      <c r="G12" s="18">
        <v>6</v>
      </c>
      <c r="H12" s="7" t="s">
        <v>398</v>
      </c>
      <c r="I12" s="7" t="s">
        <v>279</v>
      </c>
    </row>
    <row r="13" ht="57" customHeight="1" spans="1:9">
      <c r="A13" s="7">
        <v>8</v>
      </c>
      <c r="B13" s="7" t="s">
        <v>93</v>
      </c>
      <c r="C13" s="11" t="s">
        <v>285</v>
      </c>
      <c r="D13" s="7">
        <v>15</v>
      </c>
      <c r="E13" s="7">
        <v>13</v>
      </c>
      <c r="F13" s="7" t="s">
        <v>325</v>
      </c>
      <c r="G13" s="7">
        <v>13</v>
      </c>
      <c r="H13" s="7"/>
      <c r="I13" s="7" t="s">
        <v>270</v>
      </c>
    </row>
    <row r="14" ht="44" customHeight="1" spans="1:9">
      <c r="A14" s="7">
        <v>9</v>
      </c>
      <c r="B14" s="7" t="s">
        <v>287</v>
      </c>
      <c r="C14" s="11" t="s">
        <v>288</v>
      </c>
      <c r="D14" s="7">
        <v>10</v>
      </c>
      <c r="E14" s="7">
        <v>10</v>
      </c>
      <c r="F14" s="7"/>
      <c r="G14" s="7">
        <v>7</v>
      </c>
      <c r="H14" s="7" t="s">
        <v>454</v>
      </c>
      <c r="I14" s="7" t="s">
        <v>290</v>
      </c>
    </row>
    <row r="15" ht="77" customHeight="1" spans="1:9">
      <c r="A15" s="7">
        <v>10</v>
      </c>
      <c r="B15" s="7" t="s">
        <v>95</v>
      </c>
      <c r="C15" s="11" t="s">
        <v>291</v>
      </c>
      <c r="D15" s="7">
        <v>20</v>
      </c>
      <c r="E15" s="7">
        <v>17</v>
      </c>
      <c r="F15" s="7" t="s">
        <v>455</v>
      </c>
      <c r="G15" s="16">
        <v>18</v>
      </c>
      <c r="H15" s="7"/>
      <c r="I15" s="7" t="s">
        <v>279</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1" orientation="landscape" horizontalDpi="6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68.1296296296296" style="1" customWidth="1"/>
    <col min="4" max="4" width="5.12962962962963" style="1" customWidth="1"/>
    <col min="5" max="5" width="10.25" style="1" customWidth="1"/>
    <col min="6" max="6" width="15" style="1" customWidth="1"/>
    <col min="7" max="7" width="9.62962962962963" style="1" customWidth="1"/>
    <col min="8" max="8" width="22.8796296296296" style="1" customWidth="1"/>
    <col min="9" max="9" width="7.87962962962963" style="1" customWidth="1"/>
    <col min="10" max="242" width="9" style="1"/>
  </cols>
  <sheetData>
    <row r="1" spans="1:9">
      <c r="A1" s="2"/>
      <c r="B1" s="3" t="s">
        <v>81</v>
      </c>
      <c r="C1" s="4"/>
      <c r="D1" s="2"/>
      <c r="E1" s="2"/>
      <c r="F1" s="2"/>
      <c r="G1" s="2"/>
      <c r="H1" s="2"/>
      <c r="I1" s="2"/>
    </row>
    <row r="2" ht="14.4" spans="1:9">
      <c r="A2" s="5" t="s">
        <v>253</v>
      </c>
      <c r="B2" s="5"/>
      <c r="C2" s="5"/>
      <c r="D2" s="5"/>
      <c r="E2" s="5"/>
      <c r="F2" s="5"/>
      <c r="G2" s="5"/>
      <c r="H2" s="5"/>
      <c r="I2" s="5"/>
    </row>
    <row r="3" ht="14.4" spans="1:9">
      <c r="A3" s="6" t="s">
        <v>456</v>
      </c>
      <c r="B3" s="6"/>
      <c r="C3" s="6"/>
      <c r="D3" s="6"/>
      <c r="E3" s="6"/>
      <c r="F3" s="6"/>
      <c r="G3" s="6"/>
      <c r="H3" s="6"/>
      <c r="I3" s="6"/>
    </row>
    <row r="4" ht="27" customHeight="1" spans="1:9">
      <c r="A4" s="7" t="s">
        <v>2</v>
      </c>
      <c r="B4" s="7" t="s">
        <v>255</v>
      </c>
      <c r="C4" s="7" t="s">
        <v>256</v>
      </c>
      <c r="D4" s="7" t="s">
        <v>257</v>
      </c>
      <c r="E4" s="7" t="s">
        <v>258</v>
      </c>
      <c r="F4" s="7" t="s">
        <v>259</v>
      </c>
      <c r="G4" s="7" t="s">
        <v>260</v>
      </c>
      <c r="H4" s="7" t="s">
        <v>261</v>
      </c>
      <c r="I4" s="17" t="s">
        <v>262</v>
      </c>
    </row>
    <row r="5" ht="14.4" spans="1:9">
      <c r="A5" s="8" t="s">
        <v>263</v>
      </c>
      <c r="B5" s="9"/>
      <c r="C5" s="10"/>
      <c r="D5" s="7">
        <v>100</v>
      </c>
      <c r="E5" s="7">
        <f>E6+E7+E8+E9+E10+E11+E12+E13+E14+E15</f>
        <v>94</v>
      </c>
      <c r="F5" s="7"/>
      <c r="G5" s="7">
        <f>G6+G7+G8+G9+G10+G11+G12+G13+G14+G15</f>
        <v>93</v>
      </c>
      <c r="H5" s="7"/>
      <c r="I5" s="7"/>
    </row>
    <row r="6" ht="60" spans="1:9">
      <c r="A6" s="7">
        <v>1</v>
      </c>
      <c r="B6" s="7" t="s">
        <v>89</v>
      </c>
      <c r="C6" s="11" t="s">
        <v>264</v>
      </c>
      <c r="D6" s="7">
        <v>10</v>
      </c>
      <c r="E6" s="7">
        <v>10</v>
      </c>
      <c r="F6" s="7"/>
      <c r="G6" s="7">
        <v>8</v>
      </c>
      <c r="H6" s="7" t="s">
        <v>457</v>
      </c>
      <c r="I6" s="7" t="s">
        <v>266</v>
      </c>
    </row>
    <row r="7" ht="24" spans="1:9">
      <c r="A7" s="7">
        <v>2</v>
      </c>
      <c r="B7" s="7" t="s">
        <v>90</v>
      </c>
      <c r="C7" s="11" t="s">
        <v>267</v>
      </c>
      <c r="D7" s="7">
        <v>10</v>
      </c>
      <c r="E7" s="7">
        <v>10</v>
      </c>
      <c r="F7" s="7"/>
      <c r="G7" s="7">
        <v>10</v>
      </c>
      <c r="H7" s="7"/>
      <c r="I7" s="7" t="s">
        <v>270</v>
      </c>
    </row>
    <row r="8" ht="23" customHeight="1" spans="1:9">
      <c r="A8" s="7">
        <v>3</v>
      </c>
      <c r="B8" s="7" t="s">
        <v>271</v>
      </c>
      <c r="C8" s="13" t="s">
        <v>295</v>
      </c>
      <c r="D8" s="7">
        <v>5</v>
      </c>
      <c r="E8" s="7">
        <v>5</v>
      </c>
      <c r="F8" s="7"/>
      <c r="G8" s="7">
        <v>5</v>
      </c>
      <c r="H8" s="7"/>
      <c r="I8" s="7" t="s">
        <v>270</v>
      </c>
    </row>
    <row r="9" ht="29" customHeight="1" spans="1:9">
      <c r="A9" s="7">
        <v>4</v>
      </c>
      <c r="B9" s="7"/>
      <c r="C9" s="13" t="s">
        <v>296</v>
      </c>
      <c r="D9" s="7">
        <v>10</v>
      </c>
      <c r="E9" s="7">
        <v>10</v>
      </c>
      <c r="F9" s="7"/>
      <c r="G9" s="7">
        <v>10</v>
      </c>
      <c r="H9" s="7"/>
      <c r="I9" s="7" t="s">
        <v>270</v>
      </c>
    </row>
    <row r="10" ht="40" customHeight="1" spans="1:9">
      <c r="A10" s="7">
        <v>5</v>
      </c>
      <c r="B10" s="7" t="s">
        <v>276</v>
      </c>
      <c r="C10" s="14" t="s">
        <v>277</v>
      </c>
      <c r="D10" s="7">
        <v>5</v>
      </c>
      <c r="E10" s="7">
        <v>5</v>
      </c>
      <c r="F10" s="7"/>
      <c r="G10" s="7">
        <v>5</v>
      </c>
      <c r="H10" s="7" t="s">
        <v>278</v>
      </c>
      <c r="I10" s="7" t="s">
        <v>279</v>
      </c>
    </row>
    <row r="11" ht="69" customHeight="1" spans="1:9">
      <c r="A11" s="7">
        <v>6</v>
      </c>
      <c r="B11" s="7"/>
      <c r="C11" s="13" t="s">
        <v>280</v>
      </c>
      <c r="D11" s="7">
        <v>9</v>
      </c>
      <c r="E11" s="7">
        <v>9</v>
      </c>
      <c r="F11" s="7"/>
      <c r="G11" s="7">
        <v>9</v>
      </c>
      <c r="H11" s="15" t="s">
        <v>458</v>
      </c>
      <c r="I11" s="7" t="s">
        <v>279</v>
      </c>
    </row>
    <row r="12" ht="82" customHeight="1" spans="1:9">
      <c r="A12" s="7">
        <v>7</v>
      </c>
      <c r="B12" s="7"/>
      <c r="C12" s="13" t="s">
        <v>283</v>
      </c>
      <c r="D12" s="7">
        <v>6</v>
      </c>
      <c r="E12" s="7">
        <v>6</v>
      </c>
      <c r="F12" s="7"/>
      <c r="G12" s="7">
        <v>6</v>
      </c>
      <c r="H12" s="7" t="s">
        <v>430</v>
      </c>
      <c r="I12" s="7" t="s">
        <v>279</v>
      </c>
    </row>
    <row r="13" ht="57" customHeight="1" spans="1:9">
      <c r="A13" s="7">
        <v>8</v>
      </c>
      <c r="B13" s="7" t="s">
        <v>93</v>
      </c>
      <c r="C13" s="11" t="s">
        <v>285</v>
      </c>
      <c r="D13" s="7">
        <v>15</v>
      </c>
      <c r="E13" s="7">
        <v>15</v>
      </c>
      <c r="F13" s="7"/>
      <c r="G13" s="7">
        <v>15</v>
      </c>
      <c r="H13" s="7"/>
      <c r="I13" s="7" t="s">
        <v>270</v>
      </c>
    </row>
    <row r="14" ht="44" customHeight="1" spans="1:9">
      <c r="A14" s="7">
        <v>9</v>
      </c>
      <c r="B14" s="7" t="s">
        <v>287</v>
      </c>
      <c r="C14" s="11" t="s">
        <v>288</v>
      </c>
      <c r="D14" s="7">
        <v>10</v>
      </c>
      <c r="E14" s="7">
        <v>10</v>
      </c>
      <c r="F14" s="7"/>
      <c r="G14" s="7">
        <v>7</v>
      </c>
      <c r="H14" s="7" t="s">
        <v>459</v>
      </c>
      <c r="I14" s="7" t="s">
        <v>290</v>
      </c>
    </row>
    <row r="15" ht="77" customHeight="1" spans="1:9">
      <c r="A15" s="7">
        <v>10</v>
      </c>
      <c r="B15" s="7" t="s">
        <v>95</v>
      </c>
      <c r="C15" s="11" t="s">
        <v>291</v>
      </c>
      <c r="D15" s="7">
        <v>20</v>
      </c>
      <c r="E15" s="7">
        <v>14</v>
      </c>
      <c r="F15" s="7"/>
      <c r="G15" s="16">
        <v>18</v>
      </c>
      <c r="H15" s="7"/>
      <c r="I15" s="7" t="s">
        <v>279</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1" orientation="landscape" horizontalDpi="6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59.8796296296296" style="1" customWidth="1"/>
    <col min="4" max="4" width="5.12962962962963" style="1" customWidth="1"/>
    <col min="5" max="5" width="8.87962962962963" style="1" customWidth="1"/>
    <col min="6" max="6" width="15.1296296296296" style="1" customWidth="1"/>
    <col min="7" max="7" width="9" style="1" customWidth="1"/>
    <col min="8" max="8" width="23.3796296296296" style="1" customWidth="1"/>
    <col min="9" max="9" width="14.6296296296296" style="1" customWidth="1"/>
    <col min="10" max="242" width="9" style="1"/>
  </cols>
  <sheetData>
    <row r="1" spans="1:9">
      <c r="A1" s="2"/>
      <c r="B1" s="3" t="s">
        <v>81</v>
      </c>
      <c r="C1" s="4"/>
      <c r="D1" s="2"/>
      <c r="E1" s="2"/>
      <c r="F1" s="2"/>
      <c r="G1" s="2"/>
      <c r="H1" s="2"/>
      <c r="I1" s="2"/>
    </row>
    <row r="2" ht="14.4" spans="1:9">
      <c r="A2" s="5" t="s">
        <v>253</v>
      </c>
      <c r="B2" s="5"/>
      <c r="C2" s="5"/>
      <c r="D2" s="5"/>
      <c r="E2" s="5"/>
      <c r="F2" s="5"/>
      <c r="G2" s="5"/>
      <c r="H2" s="5"/>
      <c r="I2" s="5"/>
    </row>
    <row r="3" ht="14.4" spans="1:9">
      <c r="A3" s="6" t="s">
        <v>460</v>
      </c>
      <c r="B3" s="6"/>
      <c r="C3" s="6"/>
      <c r="D3" s="6"/>
      <c r="E3" s="6"/>
      <c r="F3" s="6"/>
      <c r="G3" s="6"/>
      <c r="H3" s="6"/>
      <c r="I3" s="6"/>
    </row>
    <row r="4" ht="27" customHeight="1" spans="1:9">
      <c r="A4" s="7" t="s">
        <v>2</v>
      </c>
      <c r="B4" s="7" t="s">
        <v>255</v>
      </c>
      <c r="C4" s="7" t="s">
        <v>256</v>
      </c>
      <c r="D4" s="7" t="s">
        <v>257</v>
      </c>
      <c r="E4" s="7" t="s">
        <v>258</v>
      </c>
      <c r="F4" s="7" t="s">
        <v>259</v>
      </c>
      <c r="G4" s="7" t="s">
        <v>260</v>
      </c>
      <c r="H4" s="7" t="s">
        <v>261</v>
      </c>
      <c r="I4" s="17" t="s">
        <v>262</v>
      </c>
    </row>
    <row r="5" ht="14.4" spans="1:9">
      <c r="A5" s="8" t="s">
        <v>263</v>
      </c>
      <c r="B5" s="9"/>
      <c r="C5" s="10"/>
      <c r="D5" s="7">
        <v>100</v>
      </c>
      <c r="E5" s="7">
        <f>SUM(E6:E15)</f>
        <v>83</v>
      </c>
      <c r="F5" s="7"/>
      <c r="G5" s="7">
        <f>SUM(G6:G15)</f>
        <v>81.35</v>
      </c>
      <c r="H5" s="7"/>
      <c r="I5" s="7"/>
    </row>
    <row r="6" ht="88" customHeight="1" spans="1:9">
      <c r="A6" s="7">
        <v>1</v>
      </c>
      <c r="B6" s="7" t="s">
        <v>89</v>
      </c>
      <c r="C6" s="11" t="s">
        <v>264</v>
      </c>
      <c r="D6" s="7">
        <v>10</v>
      </c>
      <c r="E6" s="7">
        <v>9</v>
      </c>
      <c r="F6" s="7"/>
      <c r="G6" s="12">
        <v>3</v>
      </c>
      <c r="H6" s="12" t="s">
        <v>461</v>
      </c>
      <c r="I6" s="7" t="s">
        <v>266</v>
      </c>
    </row>
    <row r="7" ht="24" spans="1:9">
      <c r="A7" s="7">
        <v>2</v>
      </c>
      <c r="B7" s="7" t="s">
        <v>90</v>
      </c>
      <c r="C7" s="11" t="s">
        <v>267</v>
      </c>
      <c r="D7" s="7">
        <v>10</v>
      </c>
      <c r="E7" s="7">
        <v>9</v>
      </c>
      <c r="F7" s="7"/>
      <c r="G7" s="7">
        <v>9</v>
      </c>
      <c r="H7" s="7"/>
      <c r="I7" s="7" t="s">
        <v>270</v>
      </c>
    </row>
    <row r="8" ht="24" spans="1:9">
      <c r="A8" s="7">
        <v>3</v>
      </c>
      <c r="B8" s="7" t="s">
        <v>271</v>
      </c>
      <c r="C8" s="13" t="s">
        <v>295</v>
      </c>
      <c r="D8" s="7">
        <v>5</v>
      </c>
      <c r="E8" s="7">
        <v>4</v>
      </c>
      <c r="F8" s="7"/>
      <c r="G8" s="7">
        <v>4</v>
      </c>
      <c r="H8" s="7"/>
      <c r="I8" s="7" t="s">
        <v>270</v>
      </c>
    </row>
    <row r="9" ht="30" customHeight="1" spans="1:9">
      <c r="A9" s="7">
        <v>4</v>
      </c>
      <c r="B9" s="7"/>
      <c r="C9" s="13" t="s">
        <v>296</v>
      </c>
      <c r="D9" s="7">
        <v>10</v>
      </c>
      <c r="E9" s="7">
        <v>8</v>
      </c>
      <c r="F9" s="7"/>
      <c r="G9" s="7">
        <v>9.35</v>
      </c>
      <c r="H9" s="7"/>
      <c r="I9" s="7" t="s">
        <v>270</v>
      </c>
    </row>
    <row r="10" ht="39" customHeight="1" spans="1:9">
      <c r="A10" s="7">
        <v>5</v>
      </c>
      <c r="B10" s="7" t="s">
        <v>276</v>
      </c>
      <c r="C10" s="14" t="s">
        <v>277</v>
      </c>
      <c r="D10" s="7">
        <v>5</v>
      </c>
      <c r="E10" s="7">
        <v>5</v>
      </c>
      <c r="F10" s="7"/>
      <c r="G10" s="7">
        <v>5</v>
      </c>
      <c r="H10" s="7" t="s">
        <v>278</v>
      </c>
      <c r="I10" s="7" t="s">
        <v>279</v>
      </c>
    </row>
    <row r="11" ht="78" customHeight="1" spans="1:9">
      <c r="A11" s="7">
        <v>6</v>
      </c>
      <c r="B11" s="7"/>
      <c r="C11" s="13" t="s">
        <v>280</v>
      </c>
      <c r="D11" s="7">
        <v>9</v>
      </c>
      <c r="E11" s="7">
        <v>7</v>
      </c>
      <c r="F11" s="7"/>
      <c r="G11" s="7">
        <v>7.5</v>
      </c>
      <c r="H11" s="15" t="s">
        <v>353</v>
      </c>
      <c r="I11" s="7" t="s">
        <v>279</v>
      </c>
    </row>
    <row r="12" ht="53" customHeight="1" spans="1:9">
      <c r="A12" s="7">
        <v>7</v>
      </c>
      <c r="B12" s="7"/>
      <c r="C12" s="13" t="s">
        <v>283</v>
      </c>
      <c r="D12" s="7">
        <v>6</v>
      </c>
      <c r="E12" s="7">
        <v>5</v>
      </c>
      <c r="F12" s="7"/>
      <c r="G12" s="7">
        <v>4.5</v>
      </c>
      <c r="H12" s="7" t="s">
        <v>355</v>
      </c>
      <c r="I12" s="7" t="s">
        <v>279</v>
      </c>
    </row>
    <row r="13" ht="56" customHeight="1" spans="1:9">
      <c r="A13" s="7">
        <v>8</v>
      </c>
      <c r="B13" s="7" t="s">
        <v>93</v>
      </c>
      <c r="C13" s="11" t="s">
        <v>285</v>
      </c>
      <c r="D13" s="7">
        <v>15</v>
      </c>
      <c r="E13" s="7">
        <v>13</v>
      </c>
      <c r="F13" s="7"/>
      <c r="G13" s="7">
        <v>13</v>
      </c>
      <c r="H13" s="7"/>
      <c r="I13" s="7" t="s">
        <v>270</v>
      </c>
    </row>
    <row r="14" ht="52" customHeight="1" spans="1:9">
      <c r="A14" s="7">
        <v>9</v>
      </c>
      <c r="B14" s="7" t="s">
        <v>287</v>
      </c>
      <c r="C14" s="11" t="s">
        <v>288</v>
      </c>
      <c r="D14" s="7">
        <v>10</v>
      </c>
      <c r="E14" s="7">
        <v>9</v>
      </c>
      <c r="F14" s="7"/>
      <c r="G14" s="7">
        <v>7</v>
      </c>
      <c r="H14" s="7" t="s">
        <v>462</v>
      </c>
      <c r="I14" s="7" t="s">
        <v>290</v>
      </c>
    </row>
    <row r="15" ht="89" customHeight="1" spans="1:9">
      <c r="A15" s="7">
        <v>10</v>
      </c>
      <c r="B15" s="7" t="s">
        <v>95</v>
      </c>
      <c r="C15" s="11" t="s">
        <v>291</v>
      </c>
      <c r="D15" s="7">
        <v>20</v>
      </c>
      <c r="E15" s="7">
        <v>14</v>
      </c>
      <c r="F15" s="7"/>
      <c r="G15" s="16">
        <v>19</v>
      </c>
      <c r="H15" s="7"/>
      <c r="I15" s="7" t="s">
        <v>279</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3" orientation="landscape" horizontalDpi="600"/>
  <headerFooter alignWithMargins="0" scaleWithDoc="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pageSetUpPr fitToPage="1"/>
  </sheetPr>
  <dimension ref="A1:I15"/>
  <sheetViews>
    <sheetView zoomScale="85" zoomScaleNormal="85" workbookViewId="0">
      <selection activeCell="G15" sqref="G15"/>
    </sheetView>
  </sheetViews>
  <sheetFormatPr defaultColWidth="9" defaultRowHeight="15.6"/>
  <cols>
    <col min="1" max="1" width="4" style="1" customWidth="1"/>
    <col min="2" max="2" width="12.25" style="1" customWidth="1"/>
    <col min="3" max="3" width="59.8796296296296" style="1" customWidth="1"/>
    <col min="4" max="4" width="5.12962962962963" style="1" customWidth="1"/>
    <col min="5" max="5" width="8.87962962962963" style="1" customWidth="1"/>
    <col min="6" max="6" width="15.1296296296296" style="1" customWidth="1"/>
    <col min="7" max="7" width="9" style="1" customWidth="1"/>
    <col min="8" max="8" width="23.3796296296296" style="1" customWidth="1"/>
    <col min="9" max="9" width="14.6296296296296" style="1" customWidth="1"/>
    <col min="10" max="242" width="9" style="1"/>
  </cols>
  <sheetData>
    <row r="1" spans="1:9">
      <c r="A1" s="2"/>
      <c r="B1" s="3" t="s">
        <v>81</v>
      </c>
      <c r="C1" s="4"/>
      <c r="D1" s="2"/>
      <c r="E1" s="2"/>
      <c r="F1" s="2"/>
      <c r="G1" s="2"/>
      <c r="H1" s="2"/>
      <c r="I1" s="2"/>
    </row>
    <row r="2" ht="14.4" spans="1:9">
      <c r="A2" s="5" t="s">
        <v>253</v>
      </c>
      <c r="B2" s="5"/>
      <c r="C2" s="5"/>
      <c r="D2" s="5"/>
      <c r="E2" s="5"/>
      <c r="F2" s="5"/>
      <c r="G2" s="5"/>
      <c r="H2" s="5"/>
      <c r="I2" s="5"/>
    </row>
    <row r="3" ht="14.4" spans="1:9">
      <c r="A3" s="6" t="s">
        <v>463</v>
      </c>
      <c r="B3" s="6"/>
      <c r="C3" s="6"/>
      <c r="D3" s="6"/>
      <c r="E3" s="6"/>
      <c r="F3" s="6"/>
      <c r="G3" s="6"/>
      <c r="H3" s="6"/>
      <c r="I3" s="6"/>
    </row>
    <row r="4" ht="27" customHeight="1" spans="1:9">
      <c r="A4" s="7" t="s">
        <v>2</v>
      </c>
      <c r="B4" s="7" t="s">
        <v>255</v>
      </c>
      <c r="C4" s="7" t="s">
        <v>256</v>
      </c>
      <c r="D4" s="7" t="s">
        <v>257</v>
      </c>
      <c r="E4" s="7" t="s">
        <v>258</v>
      </c>
      <c r="F4" s="7" t="s">
        <v>259</v>
      </c>
      <c r="G4" s="7" t="s">
        <v>260</v>
      </c>
      <c r="H4" s="7" t="s">
        <v>261</v>
      </c>
      <c r="I4" s="17" t="s">
        <v>262</v>
      </c>
    </row>
    <row r="5" ht="14.4" spans="1:9">
      <c r="A5" s="8" t="s">
        <v>263</v>
      </c>
      <c r="B5" s="9"/>
      <c r="C5" s="10"/>
      <c r="D5" s="7">
        <v>100</v>
      </c>
      <c r="E5" s="7">
        <f>SUM(E6:E15)</f>
        <v>84</v>
      </c>
      <c r="F5" s="7"/>
      <c r="G5" s="7">
        <f>SUM(G6:G15)</f>
        <v>78.71</v>
      </c>
      <c r="H5" s="7"/>
      <c r="I5" s="7"/>
    </row>
    <row r="6" ht="151.2" spans="1:9">
      <c r="A6" s="7">
        <v>1</v>
      </c>
      <c r="B6" s="7" t="s">
        <v>89</v>
      </c>
      <c r="C6" s="11" t="s">
        <v>264</v>
      </c>
      <c r="D6" s="7">
        <v>10</v>
      </c>
      <c r="E6" s="7">
        <v>9</v>
      </c>
      <c r="F6" s="7"/>
      <c r="G6" s="12">
        <v>4</v>
      </c>
      <c r="H6" s="12" t="s">
        <v>464</v>
      </c>
      <c r="I6" s="7" t="s">
        <v>266</v>
      </c>
    </row>
    <row r="7" ht="24" spans="1:9">
      <c r="A7" s="7">
        <v>2</v>
      </c>
      <c r="B7" s="7" t="s">
        <v>90</v>
      </c>
      <c r="C7" s="11" t="s">
        <v>267</v>
      </c>
      <c r="D7" s="7">
        <v>10</v>
      </c>
      <c r="E7" s="7">
        <v>8</v>
      </c>
      <c r="F7" s="7"/>
      <c r="G7" s="7">
        <v>8</v>
      </c>
      <c r="H7" s="7"/>
      <c r="I7" s="7" t="s">
        <v>270</v>
      </c>
    </row>
    <row r="8" ht="24" spans="1:9">
      <c r="A8" s="7">
        <v>3</v>
      </c>
      <c r="B8" s="7" t="s">
        <v>271</v>
      </c>
      <c r="C8" s="13" t="s">
        <v>295</v>
      </c>
      <c r="D8" s="7">
        <v>5</v>
      </c>
      <c r="E8" s="7">
        <v>4</v>
      </c>
      <c r="F8" s="7"/>
      <c r="G8" s="7">
        <v>4</v>
      </c>
      <c r="H8" s="7"/>
      <c r="I8" s="7" t="s">
        <v>270</v>
      </c>
    </row>
    <row r="9" ht="30" customHeight="1" spans="1:9">
      <c r="A9" s="7">
        <v>4</v>
      </c>
      <c r="B9" s="7"/>
      <c r="C9" s="13" t="s">
        <v>296</v>
      </c>
      <c r="D9" s="7">
        <v>10</v>
      </c>
      <c r="E9" s="7">
        <v>9</v>
      </c>
      <c r="F9" s="7"/>
      <c r="G9" s="7">
        <v>7.21</v>
      </c>
      <c r="H9" s="7"/>
      <c r="I9" s="7" t="s">
        <v>270</v>
      </c>
    </row>
    <row r="10" ht="39" customHeight="1" spans="1:9">
      <c r="A10" s="7">
        <v>5</v>
      </c>
      <c r="B10" s="7" t="s">
        <v>276</v>
      </c>
      <c r="C10" s="14" t="s">
        <v>277</v>
      </c>
      <c r="D10" s="7">
        <v>5</v>
      </c>
      <c r="E10" s="7">
        <v>5</v>
      </c>
      <c r="F10" s="7"/>
      <c r="G10" s="7">
        <v>5</v>
      </c>
      <c r="H10" s="7" t="s">
        <v>278</v>
      </c>
      <c r="I10" s="7" t="s">
        <v>279</v>
      </c>
    </row>
    <row r="11" ht="78" customHeight="1" spans="1:9">
      <c r="A11" s="7">
        <v>6</v>
      </c>
      <c r="B11" s="7"/>
      <c r="C11" s="13" t="s">
        <v>280</v>
      </c>
      <c r="D11" s="7">
        <v>9</v>
      </c>
      <c r="E11" s="7">
        <v>7.5</v>
      </c>
      <c r="F11" s="7"/>
      <c r="G11" s="7">
        <v>7.5</v>
      </c>
      <c r="H11" s="15" t="s">
        <v>353</v>
      </c>
      <c r="I11" s="7" t="s">
        <v>279</v>
      </c>
    </row>
    <row r="12" ht="53" customHeight="1" spans="1:9">
      <c r="A12" s="7">
        <v>7</v>
      </c>
      <c r="B12" s="7"/>
      <c r="C12" s="13" t="s">
        <v>283</v>
      </c>
      <c r="D12" s="7">
        <v>6</v>
      </c>
      <c r="E12" s="7">
        <v>3</v>
      </c>
      <c r="F12" s="7"/>
      <c r="G12" s="7">
        <v>3</v>
      </c>
      <c r="H12" s="7" t="s">
        <v>355</v>
      </c>
      <c r="I12" s="7" t="s">
        <v>279</v>
      </c>
    </row>
    <row r="13" ht="56" customHeight="1" spans="1:9">
      <c r="A13" s="7">
        <v>8</v>
      </c>
      <c r="B13" s="7" t="s">
        <v>93</v>
      </c>
      <c r="C13" s="11" t="s">
        <v>285</v>
      </c>
      <c r="D13" s="7">
        <v>15</v>
      </c>
      <c r="E13" s="7">
        <v>13</v>
      </c>
      <c r="F13" s="7"/>
      <c r="G13" s="7">
        <v>13</v>
      </c>
      <c r="H13" s="7"/>
      <c r="I13" s="7" t="s">
        <v>270</v>
      </c>
    </row>
    <row r="14" ht="52" customHeight="1" spans="1:9">
      <c r="A14" s="7">
        <v>9</v>
      </c>
      <c r="B14" s="7" t="s">
        <v>287</v>
      </c>
      <c r="C14" s="11" t="s">
        <v>288</v>
      </c>
      <c r="D14" s="7">
        <v>10</v>
      </c>
      <c r="E14" s="7">
        <v>10</v>
      </c>
      <c r="F14" s="7"/>
      <c r="G14" s="7">
        <v>10</v>
      </c>
      <c r="H14" s="7"/>
      <c r="I14" s="7" t="s">
        <v>290</v>
      </c>
    </row>
    <row r="15" ht="89" customHeight="1" spans="1:9">
      <c r="A15" s="7">
        <v>10</v>
      </c>
      <c r="B15" s="7" t="s">
        <v>95</v>
      </c>
      <c r="C15" s="11" t="s">
        <v>291</v>
      </c>
      <c r="D15" s="7">
        <v>20</v>
      </c>
      <c r="E15" s="7">
        <v>15.5</v>
      </c>
      <c r="F15" s="7"/>
      <c r="G15" s="16">
        <v>17</v>
      </c>
      <c r="H15" s="7"/>
      <c r="I15" s="7" t="s">
        <v>279</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3" orientation="landscape" horizontalDpi="600"/>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pageSetUpPr fitToPage="1"/>
  </sheetPr>
  <dimension ref="A1:J15"/>
  <sheetViews>
    <sheetView topLeftCell="B1" workbookViewId="0">
      <selection activeCell="G15" sqref="G15"/>
    </sheetView>
  </sheetViews>
  <sheetFormatPr defaultColWidth="9" defaultRowHeight="15.6"/>
  <cols>
    <col min="1" max="1" width="4" style="1" customWidth="1"/>
    <col min="2" max="2" width="12.25" style="1" customWidth="1"/>
    <col min="3" max="3" width="55.4074074074074" style="1" customWidth="1"/>
    <col min="4" max="4" width="5.12962962962963" style="1" customWidth="1"/>
    <col min="5" max="5" width="8.5" style="1" customWidth="1"/>
    <col min="6" max="6" width="16" style="1" customWidth="1"/>
    <col min="7" max="7" width="10.8611111111111" style="1" customWidth="1"/>
    <col min="8" max="8" width="24.212962962963" style="1" customWidth="1"/>
    <col min="9" max="9" width="7.62962962962963" style="1" customWidth="1"/>
    <col min="10" max="242" width="9" style="1"/>
  </cols>
  <sheetData>
    <row r="1" spans="1:9">
      <c r="A1" s="2"/>
      <c r="B1" s="3" t="s">
        <v>81</v>
      </c>
      <c r="C1" s="4"/>
      <c r="D1" s="2"/>
      <c r="E1" s="2"/>
      <c r="F1" s="2"/>
      <c r="G1" s="2"/>
      <c r="H1" s="2"/>
      <c r="I1" s="2"/>
    </row>
    <row r="2" ht="14.4" spans="1:9">
      <c r="A2" s="5" t="s">
        <v>253</v>
      </c>
      <c r="B2" s="5"/>
      <c r="C2" s="5"/>
      <c r="D2" s="5"/>
      <c r="E2" s="5"/>
      <c r="F2" s="5"/>
      <c r="G2" s="5"/>
      <c r="H2" s="5"/>
      <c r="I2" s="5"/>
    </row>
    <row r="3" ht="14.4" spans="1:9">
      <c r="A3" s="6" t="s">
        <v>465</v>
      </c>
      <c r="B3" s="6"/>
      <c r="C3" s="6"/>
      <c r="D3" s="6"/>
      <c r="E3" s="6"/>
      <c r="F3" s="6"/>
      <c r="G3" s="6"/>
      <c r="H3" s="6"/>
      <c r="I3" s="6"/>
    </row>
    <row r="4" ht="27" customHeight="1" spans="1:9">
      <c r="A4" s="7" t="s">
        <v>2</v>
      </c>
      <c r="B4" s="7" t="s">
        <v>255</v>
      </c>
      <c r="C4" s="7" t="s">
        <v>256</v>
      </c>
      <c r="D4" s="7" t="s">
        <v>257</v>
      </c>
      <c r="E4" s="7" t="s">
        <v>258</v>
      </c>
      <c r="F4" s="7" t="s">
        <v>259</v>
      </c>
      <c r="G4" s="7" t="s">
        <v>260</v>
      </c>
      <c r="H4" s="7" t="s">
        <v>261</v>
      </c>
      <c r="I4" s="17" t="s">
        <v>262</v>
      </c>
    </row>
    <row r="5" ht="14.4" spans="1:9">
      <c r="A5" s="8" t="s">
        <v>263</v>
      </c>
      <c r="B5" s="9"/>
      <c r="C5" s="10"/>
      <c r="D5" s="7">
        <v>100</v>
      </c>
      <c r="E5" s="7">
        <f>SUM(E6:E15)</f>
        <v>83.5</v>
      </c>
      <c r="F5" s="7"/>
      <c r="G5" s="7">
        <f>SUM(G6:G15)</f>
        <v>74.48</v>
      </c>
      <c r="H5" s="7"/>
      <c r="I5" s="7"/>
    </row>
    <row r="6" ht="44" customHeight="1" spans="1:10">
      <c r="A6" s="7">
        <v>1</v>
      </c>
      <c r="B6" s="7" t="s">
        <v>89</v>
      </c>
      <c r="C6" s="11" t="s">
        <v>264</v>
      </c>
      <c r="D6" s="7">
        <v>10</v>
      </c>
      <c r="E6" s="7">
        <v>10</v>
      </c>
      <c r="F6" s="7"/>
      <c r="G6" s="12"/>
      <c r="H6" s="12" t="s">
        <v>466</v>
      </c>
      <c r="I6" s="7" t="s">
        <v>266</v>
      </c>
      <c r="J6" s="12" t="s">
        <v>467</v>
      </c>
    </row>
    <row r="7" ht="24" spans="1:9">
      <c r="A7" s="7">
        <v>2</v>
      </c>
      <c r="B7" s="7" t="s">
        <v>90</v>
      </c>
      <c r="C7" s="11" t="s">
        <v>267</v>
      </c>
      <c r="D7" s="7">
        <v>10</v>
      </c>
      <c r="E7" s="7">
        <v>9</v>
      </c>
      <c r="F7" s="7"/>
      <c r="G7" s="7">
        <v>9</v>
      </c>
      <c r="H7" s="7"/>
      <c r="I7" s="7" t="s">
        <v>270</v>
      </c>
    </row>
    <row r="8" ht="24" spans="1:9">
      <c r="A8" s="7">
        <v>3</v>
      </c>
      <c r="B8" s="7" t="s">
        <v>271</v>
      </c>
      <c r="C8" s="13" t="s">
        <v>295</v>
      </c>
      <c r="D8" s="7">
        <v>5</v>
      </c>
      <c r="E8" s="7">
        <v>5</v>
      </c>
      <c r="F8" s="7"/>
      <c r="G8" s="7">
        <v>5</v>
      </c>
      <c r="H8" s="7"/>
      <c r="I8" s="7" t="s">
        <v>270</v>
      </c>
    </row>
    <row r="9" ht="36" spans="1:9">
      <c r="A9" s="7">
        <v>4</v>
      </c>
      <c r="B9" s="7"/>
      <c r="C9" s="13" t="s">
        <v>296</v>
      </c>
      <c r="D9" s="7">
        <v>10</v>
      </c>
      <c r="E9" s="7">
        <v>9</v>
      </c>
      <c r="F9" s="7"/>
      <c r="G9" s="7">
        <v>9.98</v>
      </c>
      <c r="H9" s="7"/>
      <c r="I9" s="7" t="s">
        <v>270</v>
      </c>
    </row>
    <row r="10" ht="48" spans="1:9">
      <c r="A10" s="7">
        <v>5</v>
      </c>
      <c r="B10" s="7" t="s">
        <v>276</v>
      </c>
      <c r="C10" s="14" t="s">
        <v>277</v>
      </c>
      <c r="D10" s="7">
        <v>5</v>
      </c>
      <c r="E10" s="7">
        <v>5</v>
      </c>
      <c r="F10" s="7"/>
      <c r="G10" s="7">
        <v>5</v>
      </c>
      <c r="H10" s="7" t="s">
        <v>278</v>
      </c>
      <c r="I10" s="7" t="s">
        <v>279</v>
      </c>
    </row>
    <row r="11" ht="84" spans="1:9">
      <c r="A11" s="7">
        <v>6</v>
      </c>
      <c r="B11" s="7"/>
      <c r="C11" s="13" t="s">
        <v>280</v>
      </c>
      <c r="D11" s="7">
        <v>9</v>
      </c>
      <c r="E11" s="7">
        <v>6</v>
      </c>
      <c r="F11" s="7"/>
      <c r="G11" s="7">
        <v>6</v>
      </c>
      <c r="H11" s="15" t="s">
        <v>353</v>
      </c>
      <c r="I11" s="7" t="s">
        <v>279</v>
      </c>
    </row>
    <row r="12" ht="54" customHeight="1" spans="1:9">
      <c r="A12" s="7">
        <v>7</v>
      </c>
      <c r="B12" s="7"/>
      <c r="C12" s="13" t="s">
        <v>283</v>
      </c>
      <c r="D12" s="7">
        <v>6</v>
      </c>
      <c r="E12" s="7">
        <v>4</v>
      </c>
      <c r="F12" s="7"/>
      <c r="G12" s="7">
        <v>3</v>
      </c>
      <c r="H12" s="7" t="s">
        <v>468</v>
      </c>
      <c r="I12" s="7" t="s">
        <v>279</v>
      </c>
    </row>
    <row r="13" ht="54" customHeight="1" spans="1:9">
      <c r="A13" s="7">
        <v>8</v>
      </c>
      <c r="B13" s="7" t="s">
        <v>93</v>
      </c>
      <c r="C13" s="11" t="s">
        <v>285</v>
      </c>
      <c r="D13" s="7">
        <v>15</v>
      </c>
      <c r="E13" s="7">
        <v>12.5</v>
      </c>
      <c r="F13" s="7"/>
      <c r="G13" s="7">
        <v>12.5</v>
      </c>
      <c r="H13" s="7"/>
      <c r="I13" s="7" t="s">
        <v>270</v>
      </c>
    </row>
    <row r="14" ht="51" customHeight="1" spans="1:9">
      <c r="A14" s="7">
        <v>9</v>
      </c>
      <c r="B14" s="7" t="s">
        <v>287</v>
      </c>
      <c r="C14" s="11" t="s">
        <v>288</v>
      </c>
      <c r="D14" s="7">
        <v>10</v>
      </c>
      <c r="E14" s="7">
        <v>7</v>
      </c>
      <c r="F14" s="7"/>
      <c r="G14" s="7">
        <v>7</v>
      </c>
      <c r="H14" s="7"/>
      <c r="I14" s="7" t="s">
        <v>290</v>
      </c>
    </row>
    <row r="15" ht="63" customHeight="1" spans="1:9">
      <c r="A15" s="7">
        <v>10</v>
      </c>
      <c r="B15" s="7" t="s">
        <v>95</v>
      </c>
      <c r="C15" s="11" t="s">
        <v>291</v>
      </c>
      <c r="D15" s="7">
        <v>20</v>
      </c>
      <c r="E15" s="7">
        <v>16</v>
      </c>
      <c r="F15" s="7"/>
      <c r="G15" s="16">
        <v>17</v>
      </c>
      <c r="H15" s="15"/>
      <c r="I15" s="7" t="s">
        <v>279</v>
      </c>
    </row>
  </sheetData>
  <mergeCells count="5">
    <mergeCell ref="A2:H2"/>
    <mergeCell ref="A3:H3"/>
    <mergeCell ref="A5:C5"/>
    <mergeCell ref="B8:B9"/>
    <mergeCell ref="B10:B12"/>
  </mergeCells>
  <pageMargins left="0.751388888888889" right="0.751388888888889" top="0.314583333333333" bottom="0.354166666666667" header="0.314583333333333" footer="0.393055555555556"/>
  <pageSetup paperSize="9" scale="87"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I15"/>
  <sheetViews>
    <sheetView workbookViewId="0">
      <selection activeCell="G15" sqref="G15"/>
    </sheetView>
  </sheetViews>
  <sheetFormatPr defaultColWidth="9" defaultRowHeight="15.6"/>
  <cols>
    <col min="1" max="1" width="4" style="1" customWidth="1"/>
    <col min="2" max="2" width="10.5" style="1" customWidth="1"/>
    <col min="3" max="3" width="56.5" style="1" customWidth="1"/>
    <col min="4" max="4" width="5.12962962962963" style="1" customWidth="1"/>
    <col min="5" max="5" width="7.62962962962963" style="1" customWidth="1"/>
    <col min="6" max="6" width="23.5" style="1" customWidth="1"/>
    <col min="7" max="7" width="9.5" style="1" customWidth="1"/>
    <col min="8" max="8" width="25.25" style="1" customWidth="1"/>
    <col min="9" max="9" width="9.12962962962963" style="1" customWidth="1"/>
    <col min="10" max="242" width="9" style="1"/>
  </cols>
  <sheetData>
    <row r="1" spans="1:9">
      <c r="A1" s="2"/>
      <c r="B1" s="3" t="s">
        <v>81</v>
      </c>
      <c r="C1" s="4"/>
      <c r="D1" s="2"/>
      <c r="E1" s="2"/>
      <c r="F1" s="2"/>
      <c r="G1" s="2"/>
      <c r="H1" s="2"/>
      <c r="I1" s="2"/>
    </row>
    <row r="2" ht="14.4" spans="1:9">
      <c r="A2" s="5" t="s">
        <v>253</v>
      </c>
      <c r="B2" s="5"/>
      <c r="C2" s="5"/>
      <c r="D2" s="5"/>
      <c r="E2" s="5"/>
      <c r="F2" s="5"/>
      <c r="G2" s="5"/>
      <c r="H2" s="5"/>
      <c r="I2" s="5"/>
    </row>
    <row r="3" ht="14.4" spans="1:9">
      <c r="A3" s="6" t="s">
        <v>254</v>
      </c>
      <c r="B3" s="6"/>
      <c r="C3" s="6"/>
      <c r="D3" s="6"/>
      <c r="E3" s="6"/>
      <c r="F3" s="6"/>
      <c r="G3" s="6"/>
      <c r="H3" s="6"/>
      <c r="I3" s="6"/>
    </row>
    <row r="4" ht="24" customHeight="1" spans="1:9">
      <c r="A4" s="7" t="s">
        <v>2</v>
      </c>
      <c r="B4" s="7" t="s">
        <v>255</v>
      </c>
      <c r="C4" s="7" t="s">
        <v>256</v>
      </c>
      <c r="D4" s="7" t="s">
        <v>257</v>
      </c>
      <c r="E4" s="7" t="s">
        <v>258</v>
      </c>
      <c r="F4" s="7" t="s">
        <v>259</v>
      </c>
      <c r="G4" s="7" t="s">
        <v>260</v>
      </c>
      <c r="H4" s="7" t="s">
        <v>261</v>
      </c>
      <c r="I4" s="17" t="s">
        <v>262</v>
      </c>
    </row>
    <row r="5" ht="14.4" spans="1:9">
      <c r="A5" s="7" t="s">
        <v>263</v>
      </c>
      <c r="B5" s="7"/>
      <c r="C5" s="11"/>
      <c r="D5" s="7">
        <v>100</v>
      </c>
      <c r="E5" s="7">
        <f>SUM(E6:E15)</f>
        <v>91</v>
      </c>
      <c r="F5" s="7"/>
      <c r="G5" s="7">
        <f>SUM(G6:G15)</f>
        <v>85.5</v>
      </c>
      <c r="H5" s="7"/>
      <c r="I5" s="7"/>
    </row>
    <row r="6" ht="72" spans="1:9">
      <c r="A6" s="7">
        <v>1</v>
      </c>
      <c r="B6" s="7" t="s">
        <v>89</v>
      </c>
      <c r="C6" s="11" t="s">
        <v>264</v>
      </c>
      <c r="D6" s="7">
        <v>10</v>
      </c>
      <c r="E6" s="7">
        <v>10</v>
      </c>
      <c r="F6" s="7"/>
      <c r="G6" s="7">
        <v>9</v>
      </c>
      <c r="H6" s="42" t="s">
        <v>265</v>
      </c>
      <c r="I6" s="7" t="s">
        <v>266</v>
      </c>
    </row>
    <row r="7" ht="25" customHeight="1" spans="1:9">
      <c r="A7" s="7">
        <v>2</v>
      </c>
      <c r="B7" s="7" t="s">
        <v>90</v>
      </c>
      <c r="C7" s="11" t="s">
        <v>267</v>
      </c>
      <c r="D7" s="7">
        <v>10</v>
      </c>
      <c r="E7" s="7">
        <v>9</v>
      </c>
      <c r="F7" s="15" t="s">
        <v>268</v>
      </c>
      <c r="G7" s="40">
        <v>9</v>
      </c>
      <c r="H7" s="41" t="s">
        <v>269</v>
      </c>
      <c r="I7" s="7" t="s">
        <v>270</v>
      </c>
    </row>
    <row r="8" ht="24" spans="1:9">
      <c r="A8" s="7">
        <v>3</v>
      </c>
      <c r="B8" s="7" t="s">
        <v>271</v>
      </c>
      <c r="C8" s="13" t="s">
        <v>272</v>
      </c>
      <c r="D8" s="7">
        <v>5</v>
      </c>
      <c r="E8" s="7">
        <v>5</v>
      </c>
      <c r="F8" s="7"/>
      <c r="G8" s="40">
        <v>5</v>
      </c>
      <c r="H8" s="7"/>
      <c r="I8" s="7" t="s">
        <v>270</v>
      </c>
    </row>
    <row r="9" ht="51" customHeight="1" spans="1:9">
      <c r="A9" s="7">
        <v>4</v>
      </c>
      <c r="B9" s="7"/>
      <c r="C9" s="13" t="s">
        <v>273</v>
      </c>
      <c r="D9" s="7">
        <v>10</v>
      </c>
      <c r="E9" s="7">
        <v>8</v>
      </c>
      <c r="F9" s="15" t="s">
        <v>274</v>
      </c>
      <c r="G9" s="40">
        <v>8</v>
      </c>
      <c r="H9" s="41" t="s">
        <v>275</v>
      </c>
      <c r="I9" s="7" t="s">
        <v>270</v>
      </c>
    </row>
    <row r="10" ht="48" spans="1:9">
      <c r="A10" s="7">
        <v>5</v>
      </c>
      <c r="B10" s="7" t="s">
        <v>276</v>
      </c>
      <c r="C10" s="14" t="s">
        <v>277</v>
      </c>
      <c r="D10" s="7">
        <v>5</v>
      </c>
      <c r="E10" s="7">
        <v>5</v>
      </c>
      <c r="F10" s="7"/>
      <c r="G10" s="7">
        <v>5</v>
      </c>
      <c r="H10" s="7" t="s">
        <v>278</v>
      </c>
      <c r="I10" s="7" t="s">
        <v>279</v>
      </c>
    </row>
    <row r="11" ht="75" customHeight="1" spans="1:9">
      <c r="A11" s="7">
        <v>6</v>
      </c>
      <c r="B11" s="7"/>
      <c r="C11" s="13" t="s">
        <v>280</v>
      </c>
      <c r="D11" s="7">
        <v>9</v>
      </c>
      <c r="E11" s="7">
        <v>6</v>
      </c>
      <c r="F11" s="7" t="s">
        <v>281</v>
      </c>
      <c r="G11" s="7">
        <v>9</v>
      </c>
      <c r="H11" s="15" t="s">
        <v>282</v>
      </c>
      <c r="I11" s="7" t="s">
        <v>279</v>
      </c>
    </row>
    <row r="12" ht="72" spans="1:9">
      <c r="A12" s="7">
        <v>7</v>
      </c>
      <c r="B12" s="7"/>
      <c r="C12" s="13" t="s">
        <v>283</v>
      </c>
      <c r="D12" s="7">
        <v>6</v>
      </c>
      <c r="E12" s="7">
        <v>6</v>
      </c>
      <c r="F12" s="15"/>
      <c r="G12" s="7">
        <v>4.5</v>
      </c>
      <c r="H12" s="7" t="s">
        <v>284</v>
      </c>
      <c r="I12" s="7" t="s">
        <v>279</v>
      </c>
    </row>
    <row r="13" ht="60" spans="1:9">
      <c r="A13" s="7">
        <v>8</v>
      </c>
      <c r="B13" s="7" t="s">
        <v>93</v>
      </c>
      <c r="C13" s="11" t="s">
        <v>285</v>
      </c>
      <c r="D13" s="7">
        <v>15</v>
      </c>
      <c r="E13" s="7">
        <v>12</v>
      </c>
      <c r="F13" s="15" t="s">
        <v>286</v>
      </c>
      <c r="G13" s="40">
        <v>12</v>
      </c>
      <c r="H13" s="41" t="s">
        <v>286</v>
      </c>
      <c r="I13" s="7" t="s">
        <v>270</v>
      </c>
    </row>
    <row r="14" ht="51" customHeight="1" spans="1:9">
      <c r="A14" s="7">
        <v>9</v>
      </c>
      <c r="B14" s="7" t="s">
        <v>287</v>
      </c>
      <c r="C14" s="11" t="s">
        <v>288</v>
      </c>
      <c r="D14" s="7">
        <v>10</v>
      </c>
      <c r="E14" s="7">
        <v>10</v>
      </c>
      <c r="F14" s="7"/>
      <c r="G14" s="17">
        <v>7</v>
      </c>
      <c r="H14" s="15" t="s">
        <v>289</v>
      </c>
      <c r="I14" s="7" t="s">
        <v>290</v>
      </c>
    </row>
    <row r="15" ht="90" customHeight="1" spans="1:9">
      <c r="A15" s="7">
        <v>10</v>
      </c>
      <c r="B15" s="7" t="s">
        <v>95</v>
      </c>
      <c r="C15" s="11" t="s">
        <v>291</v>
      </c>
      <c r="D15" s="7">
        <v>20</v>
      </c>
      <c r="E15" s="7">
        <v>20</v>
      </c>
      <c r="F15" s="15"/>
      <c r="G15" s="16">
        <v>17</v>
      </c>
      <c r="H15" s="15"/>
      <c r="I15" s="7" t="s">
        <v>279</v>
      </c>
    </row>
  </sheetData>
  <mergeCells count="5">
    <mergeCell ref="A2:H2"/>
    <mergeCell ref="A3:H3"/>
    <mergeCell ref="A5:C5"/>
    <mergeCell ref="B8:B9"/>
    <mergeCell ref="B10:B12"/>
  </mergeCells>
  <printOptions horizontalCentered="1"/>
  <pageMargins left="0.0784722222222222" right="0.393055555555556" top="0.156944444444444" bottom="0.236111111111111" header="0.275" footer="0.354166666666667"/>
  <pageSetup paperSize="9" scale="91" fitToWidth="0" orientation="landscape" horizontalDpi="600"/>
  <headerFooter alignWithMargins="0" scaleWithDoc="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60.1296296296296" style="1" customWidth="1"/>
    <col min="4" max="4" width="5.12962962962963" style="1" customWidth="1"/>
    <col min="5" max="5" width="8.5" style="1" customWidth="1"/>
    <col min="6" max="6" width="18.25" style="1" customWidth="1"/>
    <col min="7" max="7" width="9.75" style="1" customWidth="1"/>
    <col min="8" max="8" width="20.1296296296296" style="1" customWidth="1"/>
    <col min="9" max="9" width="8.62962962962963" style="1" customWidth="1"/>
    <col min="10" max="242" width="9" style="1"/>
  </cols>
  <sheetData>
    <row r="1" spans="1:9">
      <c r="A1" s="2"/>
      <c r="B1" s="3" t="s">
        <v>81</v>
      </c>
      <c r="C1" s="4"/>
      <c r="D1" s="2"/>
      <c r="E1" s="2"/>
      <c r="F1" s="2"/>
      <c r="G1" s="2"/>
      <c r="H1" s="2"/>
      <c r="I1" s="2"/>
    </row>
    <row r="2" ht="14.4" spans="1:9">
      <c r="A2" s="5" t="s">
        <v>253</v>
      </c>
      <c r="B2" s="5"/>
      <c r="C2" s="5"/>
      <c r="D2" s="5"/>
      <c r="E2" s="5"/>
      <c r="F2" s="5"/>
      <c r="G2" s="5"/>
      <c r="H2" s="5"/>
      <c r="I2" s="5"/>
    </row>
    <row r="3" ht="14.4" spans="1:9">
      <c r="A3" s="6" t="s">
        <v>469</v>
      </c>
      <c r="B3" s="6"/>
      <c r="C3" s="6"/>
      <c r="D3" s="6"/>
      <c r="E3" s="6"/>
      <c r="F3" s="6"/>
      <c r="G3" s="6"/>
      <c r="H3" s="6"/>
      <c r="I3" s="6"/>
    </row>
    <row r="4" ht="27" customHeight="1" spans="1:9">
      <c r="A4" s="7" t="s">
        <v>2</v>
      </c>
      <c r="B4" s="7" t="s">
        <v>255</v>
      </c>
      <c r="C4" s="7" t="s">
        <v>256</v>
      </c>
      <c r="D4" s="7" t="s">
        <v>257</v>
      </c>
      <c r="E4" s="7" t="s">
        <v>258</v>
      </c>
      <c r="F4" s="7" t="s">
        <v>259</v>
      </c>
      <c r="G4" s="7" t="s">
        <v>260</v>
      </c>
      <c r="H4" s="7" t="s">
        <v>261</v>
      </c>
      <c r="I4" s="17" t="s">
        <v>262</v>
      </c>
    </row>
    <row r="5" ht="14.4" spans="1:9">
      <c r="A5" s="8" t="s">
        <v>263</v>
      </c>
      <c r="B5" s="9"/>
      <c r="C5" s="10"/>
      <c r="D5" s="7">
        <v>100</v>
      </c>
      <c r="E5" s="7">
        <f>SUM(E6:E15)</f>
        <v>86</v>
      </c>
      <c r="F5" s="7"/>
      <c r="G5" s="7">
        <f>SUM(G6:G15)</f>
        <v>86.93</v>
      </c>
      <c r="H5" s="7"/>
      <c r="I5" s="7"/>
    </row>
    <row r="6" ht="49.5" customHeight="1" spans="1:9">
      <c r="A6" s="7">
        <v>1</v>
      </c>
      <c r="B6" s="7" t="s">
        <v>89</v>
      </c>
      <c r="C6" s="11" t="s">
        <v>264</v>
      </c>
      <c r="D6" s="7">
        <v>10</v>
      </c>
      <c r="E6" s="7">
        <v>8</v>
      </c>
      <c r="F6" s="7"/>
      <c r="G6" s="12">
        <v>7</v>
      </c>
      <c r="H6" s="12" t="s">
        <v>470</v>
      </c>
      <c r="I6" s="7" t="s">
        <v>266</v>
      </c>
    </row>
    <row r="7" ht="24" spans="1:9">
      <c r="A7" s="7">
        <v>2</v>
      </c>
      <c r="B7" s="7" t="s">
        <v>90</v>
      </c>
      <c r="C7" s="11" t="s">
        <v>267</v>
      </c>
      <c r="D7" s="7">
        <v>10</v>
      </c>
      <c r="E7" s="7">
        <v>9</v>
      </c>
      <c r="F7" s="7"/>
      <c r="G7" s="7">
        <v>9</v>
      </c>
      <c r="H7" s="7"/>
      <c r="I7" s="7" t="s">
        <v>270</v>
      </c>
    </row>
    <row r="8" ht="24" spans="1:9">
      <c r="A8" s="7">
        <v>3</v>
      </c>
      <c r="B8" s="7" t="s">
        <v>271</v>
      </c>
      <c r="C8" s="13" t="s">
        <v>295</v>
      </c>
      <c r="D8" s="7">
        <v>5</v>
      </c>
      <c r="E8" s="7">
        <v>4</v>
      </c>
      <c r="F8" s="7"/>
      <c r="G8" s="7">
        <v>4</v>
      </c>
      <c r="H8" s="7"/>
      <c r="I8" s="7" t="s">
        <v>270</v>
      </c>
    </row>
    <row r="9" ht="30" customHeight="1" spans="1:9">
      <c r="A9" s="7">
        <v>4</v>
      </c>
      <c r="B9" s="7"/>
      <c r="C9" s="13" t="s">
        <v>296</v>
      </c>
      <c r="D9" s="7">
        <v>10</v>
      </c>
      <c r="E9" s="7">
        <v>7</v>
      </c>
      <c r="F9" s="7"/>
      <c r="G9" s="7">
        <v>9.93</v>
      </c>
      <c r="H9" s="7"/>
      <c r="I9" s="7" t="s">
        <v>270</v>
      </c>
    </row>
    <row r="10" ht="43" customHeight="1" spans="1:9">
      <c r="A10" s="7">
        <v>5</v>
      </c>
      <c r="B10" s="7" t="s">
        <v>276</v>
      </c>
      <c r="C10" s="14" t="s">
        <v>277</v>
      </c>
      <c r="D10" s="7">
        <v>5</v>
      </c>
      <c r="E10" s="7">
        <v>5</v>
      </c>
      <c r="F10" s="7"/>
      <c r="G10" s="7">
        <v>5</v>
      </c>
      <c r="H10" s="7" t="s">
        <v>278</v>
      </c>
      <c r="I10" s="7" t="s">
        <v>279</v>
      </c>
    </row>
    <row r="11" ht="75" customHeight="1" spans="1:9">
      <c r="A11" s="7">
        <v>6</v>
      </c>
      <c r="B11" s="7"/>
      <c r="C11" s="13" t="s">
        <v>280</v>
      </c>
      <c r="D11" s="7">
        <v>9</v>
      </c>
      <c r="E11" s="7">
        <v>7</v>
      </c>
      <c r="F11" s="7"/>
      <c r="G11" s="7">
        <v>7.5</v>
      </c>
      <c r="H11" s="15" t="s">
        <v>353</v>
      </c>
      <c r="I11" s="7" t="s">
        <v>279</v>
      </c>
    </row>
    <row r="12" ht="51" customHeight="1" spans="1:9">
      <c r="A12" s="7">
        <v>7</v>
      </c>
      <c r="B12" s="7"/>
      <c r="C12" s="13" t="s">
        <v>283</v>
      </c>
      <c r="D12" s="7">
        <v>6</v>
      </c>
      <c r="E12" s="7">
        <v>6</v>
      </c>
      <c r="F12" s="7"/>
      <c r="G12" s="7">
        <v>4.5</v>
      </c>
      <c r="H12" s="7" t="s">
        <v>355</v>
      </c>
      <c r="I12" s="7" t="s">
        <v>279</v>
      </c>
    </row>
    <row r="13" ht="51" customHeight="1" spans="1:9">
      <c r="A13" s="7">
        <v>8</v>
      </c>
      <c r="B13" s="7" t="s">
        <v>93</v>
      </c>
      <c r="C13" s="11" t="s">
        <v>285</v>
      </c>
      <c r="D13" s="7">
        <v>15</v>
      </c>
      <c r="E13" s="7">
        <v>12</v>
      </c>
      <c r="F13" s="7"/>
      <c r="G13" s="7">
        <v>12</v>
      </c>
      <c r="H13" s="7"/>
      <c r="I13" s="7" t="s">
        <v>270</v>
      </c>
    </row>
    <row r="14" ht="57" customHeight="1" spans="1:9">
      <c r="A14" s="7">
        <v>9</v>
      </c>
      <c r="B14" s="7" t="s">
        <v>287</v>
      </c>
      <c r="C14" s="11" t="s">
        <v>288</v>
      </c>
      <c r="D14" s="7">
        <v>10</v>
      </c>
      <c r="E14" s="7">
        <v>10</v>
      </c>
      <c r="F14" s="7"/>
      <c r="G14" s="7">
        <v>10</v>
      </c>
      <c r="H14" s="7"/>
      <c r="I14" s="7" t="s">
        <v>290</v>
      </c>
    </row>
    <row r="15" ht="66" customHeight="1" spans="1:9">
      <c r="A15" s="7">
        <v>10</v>
      </c>
      <c r="B15" s="7" t="s">
        <v>95</v>
      </c>
      <c r="C15" s="11" t="s">
        <v>291</v>
      </c>
      <c r="D15" s="7">
        <v>20</v>
      </c>
      <c r="E15" s="7">
        <v>18</v>
      </c>
      <c r="F15" s="7"/>
      <c r="G15" s="16">
        <v>18</v>
      </c>
      <c r="H15" s="15"/>
      <c r="I15" s="7" t="s">
        <v>279</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5" orientation="landscape" horizontalDpi="600"/>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60.1296296296296" style="1" customWidth="1"/>
    <col min="4" max="4" width="5.12962962962963" style="1" customWidth="1"/>
    <col min="5" max="5" width="8.5" style="1" customWidth="1"/>
    <col min="6" max="6" width="18.25" style="1" customWidth="1"/>
    <col min="7" max="7" width="9.75" style="1" customWidth="1"/>
    <col min="8" max="8" width="20.1296296296296" style="1" customWidth="1"/>
    <col min="9" max="9" width="8.62962962962963" style="1" customWidth="1"/>
    <col min="10" max="242" width="9" style="1"/>
  </cols>
  <sheetData>
    <row r="1" spans="1:9">
      <c r="A1" s="2"/>
      <c r="B1" s="3" t="s">
        <v>81</v>
      </c>
      <c r="C1" s="4"/>
      <c r="D1" s="2"/>
      <c r="E1" s="2"/>
      <c r="F1" s="2"/>
      <c r="G1" s="2"/>
      <c r="H1" s="2"/>
      <c r="I1" s="2"/>
    </row>
    <row r="2" ht="14.4" spans="1:9">
      <c r="A2" s="5" t="s">
        <v>253</v>
      </c>
      <c r="B2" s="5"/>
      <c r="C2" s="5"/>
      <c r="D2" s="5"/>
      <c r="E2" s="5"/>
      <c r="F2" s="5"/>
      <c r="G2" s="5"/>
      <c r="H2" s="5"/>
      <c r="I2" s="5"/>
    </row>
    <row r="3" ht="14.4" spans="1:9">
      <c r="A3" s="6" t="s">
        <v>471</v>
      </c>
      <c r="B3" s="6"/>
      <c r="C3" s="6"/>
      <c r="D3" s="6"/>
      <c r="E3" s="6"/>
      <c r="F3" s="6"/>
      <c r="G3" s="6"/>
      <c r="H3" s="6"/>
      <c r="I3" s="6"/>
    </row>
    <row r="4" ht="27" customHeight="1" spans="1:9">
      <c r="A4" s="7" t="s">
        <v>2</v>
      </c>
      <c r="B4" s="7" t="s">
        <v>255</v>
      </c>
      <c r="C4" s="7" t="s">
        <v>256</v>
      </c>
      <c r="D4" s="7" t="s">
        <v>257</v>
      </c>
      <c r="E4" s="7" t="s">
        <v>258</v>
      </c>
      <c r="F4" s="7" t="s">
        <v>259</v>
      </c>
      <c r="G4" s="7" t="s">
        <v>260</v>
      </c>
      <c r="H4" s="7" t="s">
        <v>261</v>
      </c>
      <c r="I4" s="17" t="s">
        <v>262</v>
      </c>
    </row>
    <row r="5" ht="14.4" spans="1:9">
      <c r="A5" s="8" t="s">
        <v>263</v>
      </c>
      <c r="B5" s="9"/>
      <c r="C5" s="10"/>
      <c r="D5" s="7">
        <v>100</v>
      </c>
      <c r="E5" s="7">
        <f>SUM(E6:E15)</f>
        <v>84</v>
      </c>
      <c r="F5" s="7"/>
      <c r="G5" s="7">
        <f>SUM(G6:G15)</f>
        <v>83.5</v>
      </c>
      <c r="H5" s="7"/>
      <c r="I5" s="7"/>
    </row>
    <row r="6" ht="49.5" customHeight="1" spans="1:9">
      <c r="A6" s="7">
        <v>1</v>
      </c>
      <c r="B6" s="7" t="s">
        <v>89</v>
      </c>
      <c r="C6" s="11" t="s">
        <v>264</v>
      </c>
      <c r="D6" s="7">
        <v>10</v>
      </c>
      <c r="E6" s="7">
        <v>9</v>
      </c>
      <c r="F6" s="7"/>
      <c r="G6" s="12">
        <v>8</v>
      </c>
      <c r="H6" s="12" t="s">
        <v>472</v>
      </c>
      <c r="I6" s="7" t="s">
        <v>266</v>
      </c>
    </row>
    <row r="7" ht="24" spans="1:9">
      <c r="A7" s="7">
        <v>2</v>
      </c>
      <c r="B7" s="7" t="s">
        <v>90</v>
      </c>
      <c r="C7" s="11" t="s">
        <v>267</v>
      </c>
      <c r="D7" s="7">
        <v>10</v>
      </c>
      <c r="E7" s="7">
        <v>10</v>
      </c>
      <c r="F7" s="7"/>
      <c r="G7" s="7">
        <v>10</v>
      </c>
      <c r="H7" s="7"/>
      <c r="I7" s="7" t="s">
        <v>270</v>
      </c>
    </row>
    <row r="8" ht="24" spans="1:9">
      <c r="A8" s="7">
        <v>3</v>
      </c>
      <c r="B8" s="7" t="s">
        <v>271</v>
      </c>
      <c r="C8" s="13" t="s">
        <v>295</v>
      </c>
      <c r="D8" s="7">
        <v>5</v>
      </c>
      <c r="E8" s="7">
        <v>4</v>
      </c>
      <c r="F8" s="7"/>
      <c r="G8" s="7">
        <v>4</v>
      </c>
      <c r="H8" s="7"/>
      <c r="I8" s="7" t="s">
        <v>270</v>
      </c>
    </row>
    <row r="9" ht="30" customHeight="1" spans="1:9">
      <c r="A9" s="7">
        <v>4</v>
      </c>
      <c r="B9" s="7"/>
      <c r="C9" s="13" t="s">
        <v>296</v>
      </c>
      <c r="D9" s="7">
        <v>10</v>
      </c>
      <c r="E9" s="7">
        <v>9</v>
      </c>
      <c r="F9" s="7"/>
      <c r="G9" s="7">
        <v>10</v>
      </c>
      <c r="H9" s="7"/>
      <c r="I9" s="7" t="s">
        <v>270</v>
      </c>
    </row>
    <row r="10" ht="43" customHeight="1" spans="1:9">
      <c r="A10" s="7">
        <v>5</v>
      </c>
      <c r="B10" s="7" t="s">
        <v>276</v>
      </c>
      <c r="C10" s="14" t="s">
        <v>277</v>
      </c>
      <c r="D10" s="7">
        <v>5</v>
      </c>
      <c r="E10" s="7">
        <v>5</v>
      </c>
      <c r="F10" s="7"/>
      <c r="G10" s="7">
        <v>5</v>
      </c>
      <c r="H10" s="7" t="s">
        <v>278</v>
      </c>
      <c r="I10" s="7" t="s">
        <v>279</v>
      </c>
    </row>
    <row r="11" ht="75" customHeight="1" spans="1:9">
      <c r="A11" s="7">
        <v>6</v>
      </c>
      <c r="B11" s="7"/>
      <c r="C11" s="13" t="s">
        <v>280</v>
      </c>
      <c r="D11" s="7">
        <v>9</v>
      </c>
      <c r="E11" s="7">
        <v>7.5</v>
      </c>
      <c r="F11" s="7"/>
      <c r="G11" s="7">
        <v>7.5</v>
      </c>
      <c r="H11" s="15" t="s">
        <v>353</v>
      </c>
      <c r="I11" s="7" t="s">
        <v>279</v>
      </c>
    </row>
    <row r="12" ht="51" customHeight="1" spans="1:9">
      <c r="A12" s="7">
        <v>7</v>
      </c>
      <c r="B12" s="7"/>
      <c r="C12" s="13" t="s">
        <v>283</v>
      </c>
      <c r="D12" s="7">
        <v>6</v>
      </c>
      <c r="E12" s="7">
        <v>3</v>
      </c>
      <c r="F12" s="7"/>
      <c r="G12" s="7">
        <v>3</v>
      </c>
      <c r="H12" s="7" t="s">
        <v>398</v>
      </c>
      <c r="I12" s="7" t="s">
        <v>279</v>
      </c>
    </row>
    <row r="13" ht="51" customHeight="1" spans="1:9">
      <c r="A13" s="7">
        <v>8</v>
      </c>
      <c r="B13" s="7" t="s">
        <v>93</v>
      </c>
      <c r="C13" s="11" t="s">
        <v>285</v>
      </c>
      <c r="D13" s="7">
        <v>15</v>
      </c>
      <c r="E13" s="7">
        <v>13</v>
      </c>
      <c r="F13" s="7"/>
      <c r="G13" s="7">
        <v>13</v>
      </c>
      <c r="H13" s="7"/>
      <c r="I13" s="7" t="s">
        <v>270</v>
      </c>
    </row>
    <row r="14" ht="57" customHeight="1" spans="1:9">
      <c r="A14" s="7">
        <v>9</v>
      </c>
      <c r="B14" s="7" t="s">
        <v>287</v>
      </c>
      <c r="C14" s="11" t="s">
        <v>288</v>
      </c>
      <c r="D14" s="7">
        <v>10</v>
      </c>
      <c r="E14" s="7">
        <v>10</v>
      </c>
      <c r="F14" s="7"/>
      <c r="G14" s="7">
        <v>7</v>
      </c>
      <c r="H14" s="7" t="s">
        <v>473</v>
      </c>
      <c r="I14" s="7" t="s">
        <v>290</v>
      </c>
    </row>
    <row r="15" ht="66" customHeight="1" spans="1:9">
      <c r="A15" s="7">
        <v>10</v>
      </c>
      <c r="B15" s="7" t="s">
        <v>95</v>
      </c>
      <c r="C15" s="11" t="s">
        <v>291</v>
      </c>
      <c r="D15" s="7">
        <v>20</v>
      </c>
      <c r="E15" s="7">
        <v>13.5</v>
      </c>
      <c r="F15" s="7"/>
      <c r="G15" s="16">
        <v>16</v>
      </c>
      <c r="H15" s="15"/>
      <c r="I15" s="7" t="s">
        <v>279</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5" orientation="landscape" horizontalDpi="600"/>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62.75" style="1" customWidth="1"/>
    <col min="4" max="4" width="5.12962962962963" style="1" customWidth="1"/>
    <col min="5" max="5" width="8.25" style="1" customWidth="1"/>
    <col min="6" max="6" width="15" style="1" customWidth="1"/>
    <col min="7" max="7" width="9" style="1" customWidth="1"/>
    <col min="8" max="8" width="18.3796296296296" style="1" customWidth="1"/>
    <col min="9" max="9" width="7.25" style="1" customWidth="1"/>
    <col min="10" max="242" width="9" style="1"/>
  </cols>
  <sheetData>
    <row r="1" spans="1:9">
      <c r="A1" s="2"/>
      <c r="B1" s="3" t="s">
        <v>81</v>
      </c>
      <c r="C1" s="4"/>
      <c r="D1" s="2"/>
      <c r="E1" s="2"/>
      <c r="F1" s="2"/>
      <c r="G1" s="2"/>
      <c r="H1" s="2"/>
      <c r="I1" s="2"/>
    </row>
    <row r="2" ht="14.4" spans="1:9">
      <c r="A2" s="5" t="s">
        <v>253</v>
      </c>
      <c r="B2" s="5"/>
      <c r="C2" s="5"/>
      <c r="D2" s="5"/>
      <c r="E2" s="5"/>
      <c r="F2" s="5"/>
      <c r="G2" s="5"/>
      <c r="H2" s="5"/>
      <c r="I2" s="5"/>
    </row>
    <row r="3" ht="14.4" spans="1:9">
      <c r="A3" s="6" t="s">
        <v>474</v>
      </c>
      <c r="B3" s="6"/>
      <c r="C3" s="6"/>
      <c r="D3" s="6"/>
      <c r="E3" s="6"/>
      <c r="F3" s="6"/>
      <c r="G3" s="6"/>
      <c r="H3" s="6"/>
      <c r="I3" s="6"/>
    </row>
    <row r="4" ht="42" customHeight="1" spans="1:9">
      <c r="A4" s="7" t="s">
        <v>2</v>
      </c>
      <c r="B4" s="7" t="s">
        <v>255</v>
      </c>
      <c r="C4" s="7" t="s">
        <v>256</v>
      </c>
      <c r="D4" s="7" t="s">
        <v>257</v>
      </c>
      <c r="E4" s="7" t="s">
        <v>258</v>
      </c>
      <c r="F4" s="7" t="s">
        <v>259</v>
      </c>
      <c r="G4" s="7" t="s">
        <v>260</v>
      </c>
      <c r="H4" s="7" t="s">
        <v>261</v>
      </c>
      <c r="I4" s="17" t="s">
        <v>262</v>
      </c>
    </row>
    <row r="5" ht="14.4" spans="1:9">
      <c r="A5" s="8" t="s">
        <v>263</v>
      </c>
      <c r="B5" s="9"/>
      <c r="C5" s="10"/>
      <c r="D5" s="7">
        <v>100</v>
      </c>
      <c r="E5" s="7">
        <f>SUM(E6:E15)</f>
        <v>85.5</v>
      </c>
      <c r="F5" s="7"/>
      <c r="G5" s="7">
        <f>SUM(G6:G15)</f>
        <v>79.47</v>
      </c>
      <c r="H5" s="7"/>
      <c r="I5" s="7"/>
    </row>
    <row r="6" ht="55.5" customHeight="1" spans="1:9">
      <c r="A6" s="7">
        <v>1</v>
      </c>
      <c r="B6" s="7" t="s">
        <v>89</v>
      </c>
      <c r="C6" s="11" t="s">
        <v>264</v>
      </c>
      <c r="D6" s="7">
        <v>10</v>
      </c>
      <c r="E6" s="7">
        <v>9</v>
      </c>
      <c r="F6" s="7"/>
      <c r="G6" s="12">
        <v>3</v>
      </c>
      <c r="H6" s="12" t="s">
        <v>475</v>
      </c>
      <c r="I6" s="7" t="s">
        <v>266</v>
      </c>
    </row>
    <row r="7" ht="24" spans="1:9">
      <c r="A7" s="7">
        <v>2</v>
      </c>
      <c r="B7" s="7" t="s">
        <v>90</v>
      </c>
      <c r="C7" s="11" t="s">
        <v>267</v>
      </c>
      <c r="D7" s="7">
        <v>10</v>
      </c>
      <c r="E7" s="7">
        <v>10</v>
      </c>
      <c r="F7" s="7"/>
      <c r="G7" s="7">
        <v>10</v>
      </c>
      <c r="H7" s="7"/>
      <c r="I7" s="7" t="s">
        <v>270</v>
      </c>
    </row>
    <row r="8" ht="16" customHeight="1" spans="1:9">
      <c r="A8" s="7">
        <v>3</v>
      </c>
      <c r="B8" s="7" t="s">
        <v>271</v>
      </c>
      <c r="C8" s="13" t="s">
        <v>295</v>
      </c>
      <c r="D8" s="7">
        <v>5</v>
      </c>
      <c r="E8" s="7">
        <v>4</v>
      </c>
      <c r="F8" s="7"/>
      <c r="G8" s="7">
        <v>4</v>
      </c>
      <c r="H8" s="7"/>
      <c r="I8" s="7" t="s">
        <v>270</v>
      </c>
    </row>
    <row r="9" ht="30" customHeight="1" spans="1:9">
      <c r="A9" s="7">
        <v>4</v>
      </c>
      <c r="B9" s="7"/>
      <c r="C9" s="13" t="s">
        <v>296</v>
      </c>
      <c r="D9" s="7">
        <v>10</v>
      </c>
      <c r="E9" s="7">
        <v>8</v>
      </c>
      <c r="F9" s="7"/>
      <c r="G9" s="7">
        <v>8.97</v>
      </c>
      <c r="H9" s="7"/>
      <c r="I9" s="7" t="s">
        <v>270</v>
      </c>
    </row>
    <row r="10" ht="39" customHeight="1" spans="1:9">
      <c r="A10" s="7">
        <v>5</v>
      </c>
      <c r="B10" s="7" t="s">
        <v>276</v>
      </c>
      <c r="C10" s="14" t="s">
        <v>277</v>
      </c>
      <c r="D10" s="7">
        <v>5</v>
      </c>
      <c r="E10" s="7">
        <v>5</v>
      </c>
      <c r="F10" s="7"/>
      <c r="G10" s="7">
        <v>5</v>
      </c>
      <c r="H10" s="7" t="s">
        <v>278</v>
      </c>
      <c r="I10" s="7" t="s">
        <v>279</v>
      </c>
    </row>
    <row r="11" ht="78" customHeight="1" spans="1:9">
      <c r="A11" s="7">
        <v>6</v>
      </c>
      <c r="B11" s="7"/>
      <c r="C11" s="13" t="s">
        <v>280</v>
      </c>
      <c r="D11" s="7">
        <v>9</v>
      </c>
      <c r="E11" s="7">
        <v>7.5</v>
      </c>
      <c r="F11" s="7"/>
      <c r="G11" s="7">
        <v>7.5</v>
      </c>
      <c r="H11" s="15" t="s">
        <v>353</v>
      </c>
      <c r="I11" s="7" t="s">
        <v>279</v>
      </c>
    </row>
    <row r="12" ht="54" customHeight="1" spans="1:9">
      <c r="A12" s="7">
        <v>7</v>
      </c>
      <c r="B12" s="7"/>
      <c r="C12" s="13" t="s">
        <v>283</v>
      </c>
      <c r="D12" s="7">
        <v>6</v>
      </c>
      <c r="E12" s="7">
        <v>4</v>
      </c>
      <c r="F12" s="7"/>
      <c r="G12" s="7">
        <v>3</v>
      </c>
      <c r="H12" s="7" t="s">
        <v>398</v>
      </c>
      <c r="I12" s="7" t="s">
        <v>279</v>
      </c>
    </row>
    <row r="13" ht="54" customHeight="1" spans="1:9">
      <c r="A13" s="7">
        <v>8</v>
      </c>
      <c r="B13" s="7" t="s">
        <v>93</v>
      </c>
      <c r="C13" s="11" t="s">
        <v>285</v>
      </c>
      <c r="D13" s="7">
        <v>15</v>
      </c>
      <c r="E13" s="7">
        <v>13</v>
      </c>
      <c r="F13" s="7"/>
      <c r="G13" s="7">
        <v>13</v>
      </c>
      <c r="H13" s="7"/>
      <c r="I13" s="7" t="s">
        <v>270</v>
      </c>
    </row>
    <row r="14" ht="54" customHeight="1" spans="1:9">
      <c r="A14" s="7">
        <v>9</v>
      </c>
      <c r="B14" s="7" t="s">
        <v>287</v>
      </c>
      <c r="C14" s="11" t="s">
        <v>288</v>
      </c>
      <c r="D14" s="7">
        <v>10</v>
      </c>
      <c r="E14" s="7">
        <v>10</v>
      </c>
      <c r="F14" s="7"/>
      <c r="G14" s="7">
        <v>7</v>
      </c>
      <c r="H14" s="7" t="s">
        <v>476</v>
      </c>
      <c r="I14" s="7" t="s">
        <v>290</v>
      </c>
    </row>
    <row r="15" ht="70" customHeight="1" spans="1:9">
      <c r="A15" s="7">
        <v>10</v>
      </c>
      <c r="B15" s="7" t="s">
        <v>95</v>
      </c>
      <c r="C15" s="11" t="s">
        <v>291</v>
      </c>
      <c r="D15" s="7">
        <v>20</v>
      </c>
      <c r="E15" s="7">
        <v>15</v>
      </c>
      <c r="F15" s="7"/>
      <c r="G15" s="16">
        <v>18</v>
      </c>
      <c r="H15" s="15"/>
      <c r="I15" s="7" t="s">
        <v>279</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8"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I15"/>
  <sheetViews>
    <sheetView workbookViewId="0">
      <selection activeCell="G15" sqref="G15"/>
    </sheetView>
  </sheetViews>
  <sheetFormatPr defaultColWidth="9" defaultRowHeight="15.6"/>
  <cols>
    <col min="1" max="1" width="4" style="1" customWidth="1"/>
    <col min="2" max="2" width="10.5" style="1" customWidth="1"/>
    <col min="3" max="3" width="56.5" style="1" customWidth="1"/>
    <col min="4" max="4" width="5.12962962962963" style="1" customWidth="1"/>
    <col min="5" max="5" width="7.62962962962963" style="1" customWidth="1"/>
    <col min="6" max="6" width="23.5" style="1" customWidth="1"/>
    <col min="7" max="7" width="9.5" style="1" customWidth="1"/>
    <col min="8" max="8" width="25.25" style="1" customWidth="1"/>
    <col min="9" max="9" width="9.12962962962963" style="1" customWidth="1"/>
    <col min="10" max="242" width="9" style="1"/>
  </cols>
  <sheetData>
    <row r="1" spans="1:9">
      <c r="A1" s="2"/>
      <c r="B1" s="3" t="s">
        <v>81</v>
      </c>
      <c r="C1" s="4"/>
      <c r="D1" s="2"/>
      <c r="E1" s="2"/>
      <c r="F1" s="2"/>
      <c r="G1" s="2"/>
      <c r="H1" s="2"/>
      <c r="I1" s="2"/>
    </row>
    <row r="2" ht="14.4" spans="1:9">
      <c r="A2" s="5" t="s">
        <v>253</v>
      </c>
      <c r="B2" s="5"/>
      <c r="C2" s="5"/>
      <c r="D2" s="5"/>
      <c r="E2" s="5"/>
      <c r="F2" s="5"/>
      <c r="G2" s="5"/>
      <c r="H2" s="5"/>
      <c r="I2" s="5"/>
    </row>
    <row r="3" ht="14.4" spans="1:9">
      <c r="A3" s="6" t="s">
        <v>292</v>
      </c>
      <c r="B3" s="6"/>
      <c r="C3" s="6"/>
      <c r="D3" s="6"/>
      <c r="E3" s="6"/>
      <c r="F3" s="6"/>
      <c r="G3" s="6"/>
      <c r="H3" s="6"/>
      <c r="I3" s="6"/>
    </row>
    <row r="4" ht="24" customHeight="1" spans="1:9">
      <c r="A4" s="7" t="s">
        <v>2</v>
      </c>
      <c r="B4" s="7" t="s">
        <v>255</v>
      </c>
      <c r="C4" s="7" t="s">
        <v>256</v>
      </c>
      <c r="D4" s="7" t="s">
        <v>257</v>
      </c>
      <c r="E4" s="7" t="s">
        <v>258</v>
      </c>
      <c r="F4" s="7" t="s">
        <v>259</v>
      </c>
      <c r="G4" s="7" t="s">
        <v>260</v>
      </c>
      <c r="H4" s="7" t="s">
        <v>261</v>
      </c>
      <c r="I4" s="17" t="s">
        <v>262</v>
      </c>
    </row>
    <row r="5" ht="14.4" spans="1:9">
      <c r="A5" s="7" t="s">
        <v>263</v>
      </c>
      <c r="B5" s="7"/>
      <c r="C5" s="11"/>
      <c r="D5" s="7">
        <v>100</v>
      </c>
      <c r="E5" s="7">
        <f>SUM(E6:E15)</f>
        <v>90.5</v>
      </c>
      <c r="F5" s="7"/>
      <c r="G5" s="7">
        <f>SUM(G6:G15)</f>
        <v>90</v>
      </c>
      <c r="H5" s="7"/>
      <c r="I5" s="7"/>
    </row>
    <row r="6" ht="43.2" spans="1:9">
      <c r="A6" s="7">
        <v>1</v>
      </c>
      <c r="B6" s="7" t="s">
        <v>89</v>
      </c>
      <c r="C6" s="11" t="s">
        <v>264</v>
      </c>
      <c r="D6" s="7">
        <v>10</v>
      </c>
      <c r="E6" s="7">
        <v>9</v>
      </c>
      <c r="F6" s="15" t="s">
        <v>293</v>
      </c>
      <c r="G6" s="19">
        <v>9</v>
      </c>
      <c r="H6" s="19" t="s">
        <v>294</v>
      </c>
      <c r="I6" s="7" t="s">
        <v>266</v>
      </c>
    </row>
    <row r="7" ht="25" customHeight="1" spans="1:9">
      <c r="A7" s="7">
        <v>2</v>
      </c>
      <c r="B7" s="7" t="s">
        <v>90</v>
      </c>
      <c r="C7" s="11" t="s">
        <v>267</v>
      </c>
      <c r="D7" s="7">
        <v>10</v>
      </c>
      <c r="E7" s="7">
        <v>10</v>
      </c>
      <c r="F7" s="15"/>
      <c r="G7" s="40">
        <v>10</v>
      </c>
      <c r="H7" s="15"/>
      <c r="I7" s="7" t="s">
        <v>270</v>
      </c>
    </row>
    <row r="8" ht="24" spans="1:9">
      <c r="A8" s="7">
        <v>3</v>
      </c>
      <c r="B8" s="7" t="s">
        <v>271</v>
      </c>
      <c r="C8" s="13" t="s">
        <v>295</v>
      </c>
      <c r="D8" s="7">
        <v>5</v>
      </c>
      <c r="E8" s="7">
        <v>5</v>
      </c>
      <c r="F8" s="15"/>
      <c r="G8" s="40">
        <v>5</v>
      </c>
      <c r="H8" s="7"/>
      <c r="I8" s="7" t="s">
        <v>270</v>
      </c>
    </row>
    <row r="9" ht="51" customHeight="1" spans="1:9">
      <c r="A9" s="7">
        <v>4</v>
      </c>
      <c r="B9" s="7"/>
      <c r="C9" s="13" t="s">
        <v>296</v>
      </c>
      <c r="D9" s="7">
        <v>10</v>
      </c>
      <c r="E9" s="7">
        <v>9</v>
      </c>
      <c r="F9" s="15" t="s">
        <v>297</v>
      </c>
      <c r="G9" s="40">
        <v>10</v>
      </c>
      <c r="H9" s="15"/>
      <c r="I9" s="7" t="s">
        <v>270</v>
      </c>
    </row>
    <row r="10" ht="48" spans="1:9">
      <c r="A10" s="7">
        <v>5</v>
      </c>
      <c r="B10" s="7" t="s">
        <v>276</v>
      </c>
      <c r="C10" s="14" t="s">
        <v>277</v>
      </c>
      <c r="D10" s="7">
        <v>5</v>
      </c>
      <c r="E10" s="7">
        <v>5</v>
      </c>
      <c r="F10" s="15"/>
      <c r="G10" s="7">
        <v>5</v>
      </c>
      <c r="H10" s="7" t="s">
        <v>278</v>
      </c>
      <c r="I10" s="7" t="s">
        <v>279</v>
      </c>
    </row>
    <row r="11" ht="75" customHeight="1" spans="1:9">
      <c r="A11" s="7">
        <v>6</v>
      </c>
      <c r="B11" s="7"/>
      <c r="C11" s="13" t="s">
        <v>280</v>
      </c>
      <c r="D11" s="7">
        <v>9</v>
      </c>
      <c r="E11" s="7">
        <v>7.5</v>
      </c>
      <c r="F11" s="15" t="s">
        <v>298</v>
      </c>
      <c r="G11" s="7">
        <v>7</v>
      </c>
      <c r="H11" s="15" t="s">
        <v>299</v>
      </c>
      <c r="I11" s="7" t="s">
        <v>279</v>
      </c>
    </row>
    <row r="12" ht="60" spans="1:9">
      <c r="A12" s="7">
        <v>7</v>
      </c>
      <c r="B12" s="7"/>
      <c r="C12" s="13" t="s">
        <v>283</v>
      </c>
      <c r="D12" s="7">
        <v>6</v>
      </c>
      <c r="E12" s="7">
        <v>5</v>
      </c>
      <c r="F12" s="15" t="s">
        <v>300</v>
      </c>
      <c r="G12" s="7">
        <v>5</v>
      </c>
      <c r="H12" s="7" t="s">
        <v>301</v>
      </c>
      <c r="I12" s="7" t="s">
        <v>279</v>
      </c>
    </row>
    <row r="13" ht="60" spans="1:9">
      <c r="A13" s="7">
        <v>8</v>
      </c>
      <c r="B13" s="7" t="s">
        <v>93</v>
      </c>
      <c r="C13" s="11" t="s">
        <v>285</v>
      </c>
      <c r="D13" s="7">
        <v>15</v>
      </c>
      <c r="E13" s="7">
        <v>13</v>
      </c>
      <c r="F13" s="15" t="s">
        <v>302</v>
      </c>
      <c r="G13" s="40">
        <v>13</v>
      </c>
      <c r="H13" s="41" t="s">
        <v>303</v>
      </c>
      <c r="I13" s="7" t="s">
        <v>270</v>
      </c>
    </row>
    <row r="14" ht="51" customHeight="1" spans="1:9">
      <c r="A14" s="7">
        <v>9</v>
      </c>
      <c r="B14" s="7" t="s">
        <v>287</v>
      </c>
      <c r="C14" s="11" t="s">
        <v>288</v>
      </c>
      <c r="D14" s="7">
        <v>10</v>
      </c>
      <c r="E14" s="7">
        <v>7</v>
      </c>
      <c r="F14" s="15" t="s">
        <v>304</v>
      </c>
      <c r="G14" s="17">
        <v>7</v>
      </c>
      <c r="H14" s="15" t="s">
        <v>305</v>
      </c>
      <c r="I14" s="7" t="s">
        <v>290</v>
      </c>
    </row>
    <row r="15" ht="90" customHeight="1" spans="1:9">
      <c r="A15" s="7">
        <v>10</v>
      </c>
      <c r="B15" s="7" t="s">
        <v>95</v>
      </c>
      <c r="C15" s="11" t="s">
        <v>291</v>
      </c>
      <c r="D15" s="7">
        <v>20</v>
      </c>
      <c r="E15" s="7">
        <v>20</v>
      </c>
      <c r="F15" s="15"/>
      <c r="G15" s="16">
        <v>19</v>
      </c>
      <c r="H15" s="15"/>
      <c r="I15" s="7" t="s">
        <v>279</v>
      </c>
    </row>
  </sheetData>
  <mergeCells count="5">
    <mergeCell ref="A2:H2"/>
    <mergeCell ref="A3:H3"/>
    <mergeCell ref="A5:C5"/>
    <mergeCell ref="B8:B9"/>
    <mergeCell ref="B10:B12"/>
  </mergeCells>
  <printOptions horizontalCentered="1"/>
  <pageMargins left="0.0784722222222222" right="0.393055555555556" top="0.156944444444444" bottom="0.236111111111111" header="0.275" footer="0.354166666666667"/>
  <pageSetup paperSize="9" fitToWidth="0" orientation="landscape" horizont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I15"/>
  <sheetViews>
    <sheetView zoomScale="85" zoomScaleNormal="85" workbookViewId="0">
      <selection activeCell="G15" sqref="G15"/>
    </sheetView>
  </sheetViews>
  <sheetFormatPr defaultColWidth="9" defaultRowHeight="15.6"/>
  <cols>
    <col min="1" max="1" width="4" style="1" customWidth="1"/>
    <col min="2" max="2" width="9.85185185185185" style="1" customWidth="1"/>
    <col min="3" max="3" width="55.1388888888889" style="1" customWidth="1"/>
    <col min="4" max="4" width="5.12962962962963" style="1" customWidth="1"/>
    <col min="5" max="5" width="7.78703703703704" style="1" customWidth="1"/>
    <col min="6" max="6" width="31.6111111111111" style="1" customWidth="1"/>
    <col min="7" max="7" width="9.84259259259259" style="1" customWidth="1"/>
    <col min="8" max="8" width="18.2222222222222" style="1" customWidth="1"/>
    <col min="9" max="9" width="7.19444444444444" style="1" customWidth="1"/>
    <col min="10" max="242" width="9" style="1"/>
  </cols>
  <sheetData>
    <row r="1" spans="1:9">
      <c r="A1" s="2"/>
      <c r="B1" s="3" t="s">
        <v>81</v>
      </c>
      <c r="C1" s="4"/>
      <c r="D1" s="2"/>
      <c r="E1" s="2"/>
      <c r="F1" s="2"/>
      <c r="G1" s="2"/>
      <c r="H1" s="2"/>
      <c r="I1" s="2"/>
    </row>
    <row r="2" ht="14.4" spans="1:9">
      <c r="A2" s="5" t="s">
        <v>253</v>
      </c>
      <c r="B2" s="5"/>
      <c r="C2" s="5"/>
      <c r="D2" s="5"/>
      <c r="E2" s="5"/>
      <c r="F2" s="5"/>
      <c r="G2" s="5"/>
      <c r="H2" s="5"/>
      <c r="I2" s="5"/>
    </row>
    <row r="3" ht="14.4" spans="1:9">
      <c r="A3" s="6" t="s">
        <v>306</v>
      </c>
      <c r="B3" s="6"/>
      <c r="C3" s="6"/>
      <c r="D3" s="6"/>
      <c r="E3" s="6"/>
      <c r="F3" s="6"/>
      <c r="G3" s="6"/>
      <c r="H3" s="6"/>
      <c r="I3" s="6"/>
    </row>
    <row r="4" ht="27" customHeight="1" spans="1:9">
      <c r="A4" s="7" t="s">
        <v>2</v>
      </c>
      <c r="B4" s="7" t="s">
        <v>255</v>
      </c>
      <c r="C4" s="7" t="s">
        <v>256</v>
      </c>
      <c r="D4" s="7" t="s">
        <v>257</v>
      </c>
      <c r="E4" s="7" t="s">
        <v>258</v>
      </c>
      <c r="F4" s="7" t="s">
        <v>259</v>
      </c>
      <c r="G4" s="7" t="s">
        <v>260</v>
      </c>
      <c r="H4" s="7" t="s">
        <v>261</v>
      </c>
      <c r="I4" s="17" t="s">
        <v>262</v>
      </c>
    </row>
    <row r="5" ht="14.4" spans="1:9">
      <c r="A5" s="8" t="s">
        <v>263</v>
      </c>
      <c r="B5" s="9"/>
      <c r="C5" s="10"/>
      <c r="D5" s="7">
        <v>100</v>
      </c>
      <c r="E5" s="7">
        <f>SUM(E6:E15)</f>
        <v>90.5</v>
      </c>
      <c r="F5" s="7"/>
      <c r="G5" s="7">
        <f>SUM(G6:G15)</f>
        <v>82.4</v>
      </c>
      <c r="H5" s="7"/>
      <c r="I5" s="7"/>
    </row>
    <row r="6" ht="55" customHeight="1" spans="1:9">
      <c r="A6" s="7">
        <v>1</v>
      </c>
      <c r="B6" s="7" t="s">
        <v>89</v>
      </c>
      <c r="C6" s="11" t="s">
        <v>264</v>
      </c>
      <c r="D6" s="7">
        <v>10</v>
      </c>
      <c r="E6" s="7">
        <v>8</v>
      </c>
      <c r="F6" s="15" t="s">
        <v>307</v>
      </c>
      <c r="G6" s="12">
        <v>5</v>
      </c>
      <c r="H6" s="12" t="s">
        <v>308</v>
      </c>
      <c r="I6" s="7" t="s">
        <v>266</v>
      </c>
    </row>
    <row r="7" ht="36" customHeight="1" spans="1:9">
      <c r="A7" s="7">
        <v>2</v>
      </c>
      <c r="B7" s="7" t="s">
        <v>90</v>
      </c>
      <c r="C7" s="11" t="s">
        <v>267</v>
      </c>
      <c r="D7" s="7">
        <v>10</v>
      </c>
      <c r="E7" s="7">
        <v>10</v>
      </c>
      <c r="F7" s="15"/>
      <c r="G7" s="40">
        <v>10</v>
      </c>
      <c r="H7" s="7"/>
      <c r="I7" s="7" t="s">
        <v>270</v>
      </c>
    </row>
    <row r="8" ht="24" spans="1:9">
      <c r="A8" s="7">
        <v>3</v>
      </c>
      <c r="B8" s="7" t="s">
        <v>271</v>
      </c>
      <c r="C8" s="13" t="s">
        <v>295</v>
      </c>
      <c r="D8" s="7">
        <v>5</v>
      </c>
      <c r="E8" s="7">
        <v>5</v>
      </c>
      <c r="F8" s="15"/>
      <c r="G8" s="40">
        <v>5</v>
      </c>
      <c r="H8" s="7"/>
      <c r="I8" s="7" t="s">
        <v>270</v>
      </c>
    </row>
    <row r="9" ht="37" customHeight="1" spans="1:9">
      <c r="A9" s="7">
        <v>4</v>
      </c>
      <c r="B9" s="7"/>
      <c r="C9" s="13" t="s">
        <v>296</v>
      </c>
      <c r="D9" s="7">
        <v>10</v>
      </c>
      <c r="E9" s="7">
        <v>8</v>
      </c>
      <c r="F9" s="15" t="s">
        <v>309</v>
      </c>
      <c r="G9" s="40">
        <v>8.4</v>
      </c>
      <c r="H9" s="40" t="s">
        <v>310</v>
      </c>
      <c r="I9" s="7" t="s">
        <v>270</v>
      </c>
    </row>
    <row r="10" ht="48" spans="1:9">
      <c r="A10" s="7">
        <v>5</v>
      </c>
      <c r="B10" s="7" t="s">
        <v>276</v>
      </c>
      <c r="C10" s="14" t="s">
        <v>277</v>
      </c>
      <c r="D10" s="7">
        <v>5</v>
      </c>
      <c r="E10" s="7">
        <v>5</v>
      </c>
      <c r="F10" s="15"/>
      <c r="G10" s="7">
        <v>5</v>
      </c>
      <c r="H10" s="7" t="s">
        <v>278</v>
      </c>
      <c r="I10" s="7" t="s">
        <v>279</v>
      </c>
    </row>
    <row r="11" ht="84" spans="1:9">
      <c r="A11" s="7">
        <v>6</v>
      </c>
      <c r="B11" s="7"/>
      <c r="C11" s="13" t="s">
        <v>280</v>
      </c>
      <c r="D11" s="7">
        <v>9</v>
      </c>
      <c r="E11" s="7">
        <v>9</v>
      </c>
      <c r="F11" s="15"/>
      <c r="G11" s="7">
        <v>7</v>
      </c>
      <c r="H11" s="15" t="s">
        <v>311</v>
      </c>
      <c r="I11" s="7" t="s">
        <v>279</v>
      </c>
    </row>
    <row r="12" ht="71" customHeight="1" spans="1:9">
      <c r="A12" s="7">
        <v>7</v>
      </c>
      <c r="B12" s="7"/>
      <c r="C12" s="13" t="s">
        <v>283</v>
      </c>
      <c r="D12" s="7">
        <v>6</v>
      </c>
      <c r="E12" s="7">
        <v>4.5</v>
      </c>
      <c r="F12" s="15"/>
      <c r="G12" s="7">
        <v>3</v>
      </c>
      <c r="H12" s="7" t="s">
        <v>312</v>
      </c>
      <c r="I12" s="7" t="s">
        <v>279</v>
      </c>
    </row>
    <row r="13" ht="56" customHeight="1" spans="1:9">
      <c r="A13" s="7">
        <v>8</v>
      </c>
      <c r="B13" s="7" t="s">
        <v>93</v>
      </c>
      <c r="C13" s="11" t="s">
        <v>285</v>
      </c>
      <c r="D13" s="7">
        <v>15</v>
      </c>
      <c r="E13" s="7">
        <v>13</v>
      </c>
      <c r="F13" s="15"/>
      <c r="G13" s="40">
        <v>13</v>
      </c>
      <c r="H13" s="40" t="s">
        <v>313</v>
      </c>
      <c r="I13" s="7" t="s">
        <v>270</v>
      </c>
    </row>
    <row r="14" ht="56" customHeight="1" spans="1:9">
      <c r="A14" s="7">
        <v>9</v>
      </c>
      <c r="B14" s="7" t="s">
        <v>287</v>
      </c>
      <c r="C14" s="11" t="s">
        <v>288</v>
      </c>
      <c r="D14" s="7">
        <v>10</v>
      </c>
      <c r="E14" s="7">
        <v>10</v>
      </c>
      <c r="F14" s="15"/>
      <c r="G14" s="7">
        <v>10</v>
      </c>
      <c r="H14" s="7"/>
      <c r="I14" s="7" t="s">
        <v>290</v>
      </c>
    </row>
    <row r="15" ht="64" customHeight="1" spans="1:9">
      <c r="A15" s="7">
        <v>10</v>
      </c>
      <c r="B15" s="7" t="s">
        <v>95</v>
      </c>
      <c r="C15" s="11" t="s">
        <v>291</v>
      </c>
      <c r="D15" s="7">
        <v>20</v>
      </c>
      <c r="E15" s="7">
        <v>18</v>
      </c>
      <c r="F15" s="15"/>
      <c r="G15" s="16">
        <v>16</v>
      </c>
      <c r="H15" s="7"/>
      <c r="I15" s="7" t="s">
        <v>279</v>
      </c>
    </row>
  </sheetData>
  <mergeCells count="5">
    <mergeCell ref="A2:H2"/>
    <mergeCell ref="A3:H3"/>
    <mergeCell ref="A5:C5"/>
    <mergeCell ref="B8:B9"/>
    <mergeCell ref="B10:B12"/>
  </mergeCells>
  <pageMargins left="0.708333333333333" right="0.708333333333333" top="0.314583333333333" bottom="0.314583333333333" header="0.393055555555556" footer="0.354166666666667"/>
  <pageSetup paperSize="9" scale="92" fitToWidth="0" orientation="landscape" horizont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IH15"/>
  <sheetViews>
    <sheetView workbookViewId="0">
      <selection activeCell="G15" sqref="G15"/>
    </sheetView>
  </sheetViews>
  <sheetFormatPr defaultColWidth="9" defaultRowHeight="15.6"/>
  <cols>
    <col min="1" max="1" width="4" style="1" customWidth="1"/>
    <col min="2" max="2" width="9" style="1" customWidth="1"/>
    <col min="3" max="3" width="81.0277777777778" style="1" customWidth="1"/>
    <col min="4" max="4" width="5.12962962962963" style="1" customWidth="1"/>
    <col min="5" max="5" width="7.87962962962963" style="1" customWidth="1"/>
    <col min="6" max="6" width="28.0925925925926" style="1" customWidth="1"/>
    <col min="7" max="7" width="9.75" style="1" customWidth="1"/>
    <col min="8" max="8" width="27.9351851851852" style="1" customWidth="1"/>
    <col min="9" max="9" width="13.5277777777778" style="1" customWidth="1"/>
    <col min="10" max="242" width="9" style="1"/>
  </cols>
  <sheetData>
    <row r="1" spans="1:9">
      <c r="A1" s="2"/>
      <c r="B1" s="3" t="s">
        <v>81</v>
      </c>
      <c r="C1" s="4"/>
      <c r="D1" s="2"/>
      <c r="E1" s="2"/>
      <c r="F1" s="2"/>
      <c r="G1" s="2"/>
      <c r="H1" s="2"/>
      <c r="I1" s="2"/>
    </row>
    <row r="2" ht="14.4" spans="1:9">
      <c r="A2" s="5" t="s">
        <v>253</v>
      </c>
      <c r="B2" s="5"/>
      <c r="C2" s="5"/>
      <c r="D2" s="5"/>
      <c r="E2" s="5"/>
      <c r="F2" s="5"/>
      <c r="G2" s="5"/>
      <c r="H2" s="5"/>
      <c r="I2" s="5"/>
    </row>
    <row r="3" ht="14.4" spans="1:9">
      <c r="A3" s="6" t="s">
        <v>314</v>
      </c>
      <c r="B3" s="6"/>
      <c r="C3" s="6"/>
      <c r="D3" s="6"/>
      <c r="E3" s="6"/>
      <c r="F3" s="6"/>
      <c r="G3" s="6"/>
      <c r="H3" s="6"/>
      <c r="I3" s="6"/>
    </row>
    <row r="4" s="27" customFormat="1" ht="24" customHeight="1" spans="1:242">
      <c r="A4" s="28" t="s">
        <v>2</v>
      </c>
      <c r="B4" s="28" t="s">
        <v>255</v>
      </c>
      <c r="C4" s="28" t="s">
        <v>256</v>
      </c>
      <c r="D4" s="28" t="s">
        <v>257</v>
      </c>
      <c r="E4" s="7" t="s">
        <v>258</v>
      </c>
      <c r="F4" s="7" t="s">
        <v>259</v>
      </c>
      <c r="G4" s="7" t="s">
        <v>260</v>
      </c>
      <c r="H4" s="7" t="s">
        <v>261</v>
      </c>
      <c r="I4" s="17" t="s">
        <v>262</v>
      </c>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c r="EW4" s="37"/>
      <c r="EX4" s="37"/>
      <c r="EY4" s="37"/>
      <c r="EZ4" s="37"/>
      <c r="FA4" s="37"/>
      <c r="FB4" s="37"/>
      <c r="FC4" s="37"/>
      <c r="FD4" s="37"/>
      <c r="FE4" s="37"/>
      <c r="FF4" s="37"/>
      <c r="FG4" s="37"/>
      <c r="FH4" s="37"/>
      <c r="FI4" s="37"/>
      <c r="FJ4" s="37"/>
      <c r="FK4" s="37"/>
      <c r="FL4" s="37"/>
      <c r="FM4" s="37"/>
      <c r="FN4" s="37"/>
      <c r="FO4" s="37"/>
      <c r="FP4" s="37"/>
      <c r="FQ4" s="37"/>
      <c r="FR4" s="37"/>
      <c r="FS4" s="37"/>
      <c r="FT4" s="37"/>
      <c r="FU4" s="37"/>
      <c r="FV4" s="37"/>
      <c r="FW4" s="37"/>
      <c r="FX4" s="37"/>
      <c r="FY4" s="37"/>
      <c r="FZ4" s="37"/>
      <c r="GA4" s="37"/>
      <c r="GB4" s="37"/>
      <c r="GC4" s="37"/>
      <c r="GD4" s="37"/>
      <c r="GE4" s="37"/>
      <c r="GF4" s="37"/>
      <c r="GG4" s="37"/>
      <c r="GH4" s="37"/>
      <c r="GI4" s="37"/>
      <c r="GJ4" s="37"/>
      <c r="GK4" s="37"/>
      <c r="GL4" s="37"/>
      <c r="GM4" s="37"/>
      <c r="GN4" s="37"/>
      <c r="GO4" s="37"/>
      <c r="GP4" s="37"/>
      <c r="GQ4" s="37"/>
      <c r="GR4" s="37"/>
      <c r="GS4" s="37"/>
      <c r="GT4" s="37"/>
      <c r="GU4" s="37"/>
      <c r="GV4" s="37"/>
      <c r="GW4" s="37"/>
      <c r="GX4" s="37"/>
      <c r="GY4" s="37"/>
      <c r="GZ4" s="37"/>
      <c r="HA4" s="37"/>
      <c r="HB4" s="37"/>
      <c r="HC4" s="37"/>
      <c r="HD4" s="37"/>
      <c r="HE4" s="37"/>
      <c r="HF4" s="37"/>
      <c r="HG4" s="37"/>
      <c r="HH4" s="37"/>
      <c r="HI4" s="37"/>
      <c r="HJ4" s="37"/>
      <c r="HK4" s="37"/>
      <c r="HL4" s="37"/>
      <c r="HM4" s="37"/>
      <c r="HN4" s="37"/>
      <c r="HO4" s="37"/>
      <c r="HP4" s="37"/>
      <c r="HQ4" s="37"/>
      <c r="HR4" s="37"/>
      <c r="HS4" s="37"/>
      <c r="HT4" s="37"/>
      <c r="HU4" s="37"/>
      <c r="HV4" s="37"/>
      <c r="HW4" s="37"/>
      <c r="HX4" s="37"/>
      <c r="HY4" s="37"/>
      <c r="HZ4" s="37"/>
      <c r="IA4" s="37"/>
      <c r="IB4" s="37"/>
      <c r="IC4" s="37"/>
      <c r="ID4" s="37"/>
      <c r="IE4" s="37"/>
      <c r="IF4" s="37"/>
      <c r="IG4" s="37"/>
      <c r="IH4" s="37"/>
    </row>
    <row r="5" s="27" customFormat="1" ht="12" spans="1:242">
      <c r="A5" s="29" t="s">
        <v>263</v>
      </c>
      <c r="B5" s="30"/>
      <c r="C5" s="31"/>
      <c r="D5" s="28">
        <v>100</v>
      </c>
      <c r="E5" s="7">
        <f>SUM(E6:E15)</f>
        <v>86.5</v>
      </c>
      <c r="F5" s="7"/>
      <c r="G5" s="28">
        <f>SUM(G6:G15)</f>
        <v>86</v>
      </c>
      <c r="H5" s="28"/>
      <c r="I5" s="28"/>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row>
    <row r="6" s="27" customFormat="1" ht="29" customHeight="1" spans="1:242">
      <c r="A6" s="28">
        <v>1</v>
      </c>
      <c r="B6" s="28" t="s">
        <v>89</v>
      </c>
      <c r="C6" s="32" t="s">
        <v>264</v>
      </c>
      <c r="D6" s="28">
        <v>10</v>
      </c>
      <c r="E6" s="7">
        <v>3</v>
      </c>
      <c r="F6" s="15"/>
      <c r="G6" s="12">
        <v>7.5</v>
      </c>
      <c r="H6" s="12" t="s">
        <v>315</v>
      </c>
      <c r="I6" s="7" t="s">
        <v>266</v>
      </c>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c r="IB6" s="37"/>
      <c r="IC6" s="37"/>
      <c r="ID6" s="37"/>
      <c r="IE6" s="37"/>
      <c r="IF6" s="37"/>
      <c r="IG6" s="37"/>
      <c r="IH6" s="37"/>
    </row>
    <row r="7" s="27" customFormat="1" ht="29" customHeight="1" spans="1:242">
      <c r="A7" s="28">
        <v>2</v>
      </c>
      <c r="B7" s="28" t="s">
        <v>90</v>
      </c>
      <c r="C7" s="32" t="s">
        <v>267</v>
      </c>
      <c r="D7" s="28">
        <v>10</v>
      </c>
      <c r="E7" s="7">
        <v>10</v>
      </c>
      <c r="F7" s="15"/>
      <c r="G7" s="38">
        <v>10</v>
      </c>
      <c r="H7" s="28"/>
      <c r="I7" s="7" t="s">
        <v>270</v>
      </c>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c r="IC7" s="37"/>
      <c r="ID7" s="37"/>
      <c r="IE7" s="37"/>
      <c r="IF7" s="37"/>
      <c r="IG7" s="37"/>
      <c r="IH7" s="37"/>
    </row>
    <row r="8" s="27" customFormat="1" ht="29" customHeight="1" spans="1:242">
      <c r="A8" s="28">
        <v>3</v>
      </c>
      <c r="B8" s="28" t="s">
        <v>271</v>
      </c>
      <c r="C8" s="33" t="s">
        <v>316</v>
      </c>
      <c r="D8" s="28">
        <v>5</v>
      </c>
      <c r="E8" s="7">
        <v>5</v>
      </c>
      <c r="F8" s="15"/>
      <c r="G8" s="38">
        <v>5</v>
      </c>
      <c r="H8" s="28"/>
      <c r="I8" s="7" t="s">
        <v>270</v>
      </c>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37"/>
      <c r="HN8" s="37"/>
      <c r="HO8" s="37"/>
      <c r="HP8" s="37"/>
      <c r="HQ8" s="37"/>
      <c r="HR8" s="37"/>
      <c r="HS8" s="37"/>
      <c r="HT8" s="37"/>
      <c r="HU8" s="37"/>
      <c r="HV8" s="37"/>
      <c r="HW8" s="37"/>
      <c r="HX8" s="37"/>
      <c r="HY8" s="37"/>
      <c r="HZ8" s="37"/>
      <c r="IA8" s="37"/>
      <c r="IB8" s="37"/>
      <c r="IC8" s="37"/>
      <c r="ID8" s="37"/>
      <c r="IE8" s="37"/>
      <c r="IF8" s="37"/>
      <c r="IG8" s="37"/>
      <c r="IH8" s="37"/>
    </row>
    <row r="9" s="27" customFormat="1" ht="29" customHeight="1" spans="1:242">
      <c r="A9" s="28">
        <v>4</v>
      </c>
      <c r="B9" s="28"/>
      <c r="C9" s="33" t="s">
        <v>317</v>
      </c>
      <c r="D9" s="28">
        <v>10</v>
      </c>
      <c r="E9" s="7">
        <v>10</v>
      </c>
      <c r="F9" s="15"/>
      <c r="G9" s="38">
        <v>10</v>
      </c>
      <c r="H9" s="28"/>
      <c r="I9" s="7" t="s">
        <v>270</v>
      </c>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c r="HP9" s="37"/>
      <c r="HQ9" s="37"/>
      <c r="HR9" s="37"/>
      <c r="HS9" s="37"/>
      <c r="HT9" s="37"/>
      <c r="HU9" s="37"/>
      <c r="HV9" s="37"/>
      <c r="HW9" s="37"/>
      <c r="HX9" s="37"/>
      <c r="HY9" s="37"/>
      <c r="HZ9" s="37"/>
      <c r="IA9" s="37"/>
      <c r="IB9" s="37"/>
      <c r="IC9" s="37"/>
      <c r="ID9" s="37"/>
      <c r="IE9" s="37"/>
      <c r="IF9" s="37"/>
      <c r="IG9" s="37"/>
      <c r="IH9" s="37"/>
    </row>
    <row r="10" s="27" customFormat="1" ht="44" customHeight="1" spans="1:242">
      <c r="A10" s="28">
        <v>5</v>
      </c>
      <c r="B10" s="28" t="s">
        <v>276</v>
      </c>
      <c r="C10" s="34" t="s">
        <v>318</v>
      </c>
      <c r="D10" s="28">
        <v>5</v>
      </c>
      <c r="E10" s="7">
        <v>3</v>
      </c>
      <c r="F10" s="15" t="s">
        <v>319</v>
      </c>
      <c r="G10" s="7">
        <v>3</v>
      </c>
      <c r="H10" s="7" t="s">
        <v>320</v>
      </c>
      <c r="I10" s="7" t="s">
        <v>279</v>
      </c>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c r="EV10" s="37"/>
      <c r="EW10" s="37"/>
      <c r="EX10" s="37"/>
      <c r="EY10" s="37"/>
      <c r="EZ10" s="37"/>
      <c r="FA10" s="37"/>
      <c r="FB10" s="37"/>
      <c r="FC10" s="37"/>
      <c r="FD10" s="37"/>
      <c r="FE10" s="37"/>
      <c r="FF10" s="37"/>
      <c r="FG10" s="37"/>
      <c r="FH10" s="37"/>
      <c r="FI10" s="37"/>
      <c r="FJ10" s="37"/>
      <c r="FK10" s="37"/>
      <c r="FL10" s="37"/>
      <c r="FM10" s="37"/>
      <c r="FN10" s="37"/>
      <c r="FO10" s="37"/>
      <c r="FP10" s="37"/>
      <c r="FQ10" s="37"/>
      <c r="FR10" s="37"/>
      <c r="FS10" s="37"/>
      <c r="FT10" s="37"/>
      <c r="FU10" s="37"/>
      <c r="FV10" s="37"/>
      <c r="FW10" s="37"/>
      <c r="FX10" s="37"/>
      <c r="FY10" s="37"/>
      <c r="FZ10" s="37"/>
      <c r="GA10" s="37"/>
      <c r="GB10" s="37"/>
      <c r="GC10" s="37"/>
      <c r="GD10" s="37"/>
      <c r="GE10" s="37"/>
      <c r="GF10" s="37"/>
      <c r="GG10" s="37"/>
      <c r="GH10" s="37"/>
      <c r="GI10" s="37"/>
      <c r="GJ10" s="37"/>
      <c r="GK10" s="37"/>
      <c r="GL10" s="37"/>
      <c r="GM10" s="37"/>
      <c r="GN10" s="37"/>
      <c r="GO10" s="37"/>
      <c r="GP10" s="37"/>
      <c r="GQ10" s="37"/>
      <c r="GR10" s="37"/>
      <c r="GS10" s="37"/>
      <c r="GT10" s="37"/>
      <c r="GU10" s="37"/>
      <c r="GV10" s="37"/>
      <c r="GW10" s="37"/>
      <c r="GX10" s="37"/>
      <c r="GY10" s="37"/>
      <c r="GZ10" s="37"/>
      <c r="HA10" s="37"/>
      <c r="HB10" s="37"/>
      <c r="HC10" s="37"/>
      <c r="HD10" s="37"/>
      <c r="HE10" s="37"/>
      <c r="HF10" s="37"/>
      <c r="HG10" s="37"/>
      <c r="HH10" s="37"/>
      <c r="HI10" s="37"/>
      <c r="HJ10" s="37"/>
      <c r="HK10" s="37"/>
      <c r="HL10" s="37"/>
      <c r="HM10" s="37"/>
      <c r="HN10" s="37"/>
      <c r="HO10" s="37"/>
      <c r="HP10" s="37"/>
      <c r="HQ10" s="37"/>
      <c r="HR10" s="37"/>
      <c r="HS10" s="37"/>
      <c r="HT10" s="37"/>
      <c r="HU10" s="37"/>
      <c r="HV10" s="37"/>
      <c r="HW10" s="37"/>
      <c r="HX10" s="37"/>
      <c r="HY10" s="37"/>
      <c r="HZ10" s="37"/>
      <c r="IA10" s="37"/>
      <c r="IB10" s="37"/>
      <c r="IC10" s="37"/>
      <c r="ID10" s="37"/>
      <c r="IE10" s="37"/>
      <c r="IF10" s="37"/>
      <c r="IG10" s="37"/>
      <c r="IH10" s="37"/>
    </row>
    <row r="11" s="27" customFormat="1" ht="67" customHeight="1" spans="1:242">
      <c r="A11" s="28">
        <v>6</v>
      </c>
      <c r="B11" s="28"/>
      <c r="C11" s="35" t="s">
        <v>321</v>
      </c>
      <c r="D11" s="28">
        <v>9</v>
      </c>
      <c r="E11" s="7">
        <v>7.5</v>
      </c>
      <c r="F11" s="15" t="s">
        <v>322</v>
      </c>
      <c r="G11" s="7">
        <v>7</v>
      </c>
      <c r="H11" s="15" t="s">
        <v>311</v>
      </c>
      <c r="I11" s="7" t="s">
        <v>279</v>
      </c>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c r="EK11" s="37"/>
      <c r="EL11" s="37"/>
      <c r="EM11" s="37"/>
      <c r="EN11" s="37"/>
      <c r="EO11" s="37"/>
      <c r="EP11" s="37"/>
      <c r="EQ11" s="37"/>
      <c r="ER11" s="37"/>
      <c r="ES11" s="37"/>
      <c r="ET11" s="37"/>
      <c r="EU11" s="37"/>
      <c r="EV11" s="37"/>
      <c r="EW11" s="37"/>
      <c r="EX11" s="37"/>
      <c r="EY11" s="37"/>
      <c r="EZ11" s="37"/>
      <c r="FA11" s="37"/>
      <c r="FB11" s="37"/>
      <c r="FC11" s="37"/>
      <c r="FD11" s="37"/>
      <c r="FE11" s="37"/>
      <c r="FF11" s="37"/>
      <c r="FG11" s="37"/>
      <c r="FH11" s="37"/>
      <c r="FI11" s="37"/>
      <c r="FJ11" s="37"/>
      <c r="FK11" s="37"/>
      <c r="FL11" s="37"/>
      <c r="FM11" s="37"/>
      <c r="FN11" s="37"/>
      <c r="FO11" s="37"/>
      <c r="FP11" s="37"/>
      <c r="FQ11" s="37"/>
      <c r="FR11" s="37"/>
      <c r="FS11" s="37"/>
      <c r="FT11" s="37"/>
      <c r="FU11" s="37"/>
      <c r="FV11" s="37"/>
      <c r="FW11" s="37"/>
      <c r="FX11" s="37"/>
      <c r="FY11" s="37"/>
      <c r="FZ11" s="37"/>
      <c r="GA11" s="37"/>
      <c r="GB11" s="37"/>
      <c r="GC11" s="37"/>
      <c r="GD11" s="37"/>
      <c r="GE11" s="37"/>
      <c r="GF11" s="37"/>
      <c r="GG11" s="37"/>
      <c r="GH11" s="37"/>
      <c r="GI11" s="37"/>
      <c r="GJ11" s="37"/>
      <c r="GK11" s="37"/>
      <c r="GL11" s="37"/>
      <c r="GM11" s="37"/>
      <c r="GN11" s="37"/>
      <c r="GO11" s="37"/>
      <c r="GP11" s="37"/>
      <c r="GQ11" s="37"/>
      <c r="GR11" s="37"/>
      <c r="GS11" s="37"/>
      <c r="GT11" s="37"/>
      <c r="GU11" s="37"/>
      <c r="GV11" s="37"/>
      <c r="GW11" s="37"/>
      <c r="GX11" s="37"/>
      <c r="GY11" s="37"/>
      <c r="GZ11" s="37"/>
      <c r="HA11" s="37"/>
      <c r="HB11" s="37"/>
      <c r="HC11" s="37"/>
      <c r="HD11" s="37"/>
      <c r="HE11" s="37"/>
      <c r="HF11" s="37"/>
      <c r="HG11" s="37"/>
      <c r="HH11" s="37"/>
      <c r="HI11" s="37"/>
      <c r="HJ11" s="37"/>
      <c r="HK11" s="37"/>
      <c r="HL11" s="37"/>
      <c r="HM11" s="37"/>
      <c r="HN11" s="37"/>
      <c r="HO11" s="37"/>
      <c r="HP11" s="37"/>
      <c r="HQ11" s="37"/>
      <c r="HR11" s="37"/>
      <c r="HS11" s="37"/>
      <c r="HT11" s="37"/>
      <c r="HU11" s="37"/>
      <c r="HV11" s="37"/>
      <c r="HW11" s="37"/>
      <c r="HX11" s="37"/>
      <c r="HY11" s="37"/>
      <c r="HZ11" s="37"/>
      <c r="IA11" s="37"/>
      <c r="IB11" s="37"/>
      <c r="IC11" s="37"/>
      <c r="ID11" s="37"/>
      <c r="IE11" s="37"/>
      <c r="IF11" s="37"/>
      <c r="IG11" s="37"/>
      <c r="IH11" s="37"/>
    </row>
    <row r="12" s="27" customFormat="1" ht="52" customHeight="1" spans="1:242">
      <c r="A12" s="28">
        <v>7</v>
      </c>
      <c r="B12" s="28"/>
      <c r="C12" s="35" t="s">
        <v>323</v>
      </c>
      <c r="D12" s="28">
        <v>6</v>
      </c>
      <c r="E12" s="7">
        <v>6</v>
      </c>
      <c r="F12" s="15"/>
      <c r="G12" s="7">
        <v>4.5</v>
      </c>
      <c r="H12" s="7" t="s">
        <v>324</v>
      </c>
      <c r="I12" s="7" t="s">
        <v>279</v>
      </c>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c r="DL12" s="37"/>
      <c r="DM12" s="37"/>
      <c r="DN12" s="37"/>
      <c r="DO12" s="37"/>
      <c r="DP12" s="37"/>
      <c r="DQ12" s="37"/>
      <c r="DR12" s="37"/>
      <c r="DS12" s="37"/>
      <c r="DT12" s="37"/>
      <c r="DU12" s="37"/>
      <c r="DV12" s="37"/>
      <c r="DW12" s="37"/>
      <c r="DX12" s="37"/>
      <c r="DY12" s="37"/>
      <c r="DZ12" s="37"/>
      <c r="EA12" s="37"/>
      <c r="EB12" s="37"/>
      <c r="EC12" s="37"/>
      <c r="ED12" s="37"/>
      <c r="EE12" s="37"/>
      <c r="EF12" s="37"/>
      <c r="EG12" s="37"/>
      <c r="EH12" s="37"/>
      <c r="EI12" s="37"/>
      <c r="EJ12" s="37"/>
      <c r="EK12" s="37"/>
      <c r="EL12" s="37"/>
      <c r="EM12" s="37"/>
      <c r="EN12" s="37"/>
      <c r="EO12" s="37"/>
      <c r="EP12" s="37"/>
      <c r="EQ12" s="37"/>
      <c r="ER12" s="37"/>
      <c r="ES12" s="37"/>
      <c r="ET12" s="37"/>
      <c r="EU12" s="37"/>
      <c r="EV12" s="37"/>
      <c r="EW12" s="37"/>
      <c r="EX12" s="37"/>
      <c r="EY12" s="37"/>
      <c r="EZ12" s="37"/>
      <c r="FA12" s="37"/>
      <c r="FB12" s="37"/>
      <c r="FC12" s="37"/>
      <c r="FD12" s="37"/>
      <c r="FE12" s="37"/>
      <c r="FF12" s="37"/>
      <c r="FG12" s="37"/>
      <c r="FH12" s="37"/>
      <c r="FI12" s="37"/>
      <c r="FJ12" s="37"/>
      <c r="FK12" s="37"/>
      <c r="FL12" s="37"/>
      <c r="FM12" s="37"/>
      <c r="FN12" s="37"/>
      <c r="FO12" s="37"/>
      <c r="FP12" s="37"/>
      <c r="FQ12" s="37"/>
      <c r="FR12" s="37"/>
      <c r="FS12" s="37"/>
      <c r="FT12" s="37"/>
      <c r="FU12" s="37"/>
      <c r="FV12" s="37"/>
      <c r="FW12" s="37"/>
      <c r="FX12" s="37"/>
      <c r="FY12" s="37"/>
      <c r="FZ12" s="37"/>
      <c r="GA12" s="37"/>
      <c r="GB12" s="37"/>
      <c r="GC12" s="37"/>
      <c r="GD12" s="37"/>
      <c r="GE12" s="37"/>
      <c r="GF12" s="37"/>
      <c r="GG12" s="37"/>
      <c r="GH12" s="37"/>
      <c r="GI12" s="37"/>
      <c r="GJ12" s="37"/>
      <c r="GK12" s="37"/>
      <c r="GL12" s="37"/>
      <c r="GM12" s="37"/>
      <c r="GN12" s="37"/>
      <c r="GO12" s="37"/>
      <c r="GP12" s="37"/>
      <c r="GQ12" s="37"/>
      <c r="GR12" s="37"/>
      <c r="GS12" s="37"/>
      <c r="GT12" s="37"/>
      <c r="GU12" s="37"/>
      <c r="GV12" s="37"/>
      <c r="GW12" s="37"/>
      <c r="GX12" s="37"/>
      <c r="GY12" s="37"/>
      <c r="GZ12" s="37"/>
      <c r="HA12" s="37"/>
      <c r="HB12" s="37"/>
      <c r="HC12" s="37"/>
      <c r="HD12" s="37"/>
      <c r="HE12" s="37"/>
      <c r="HF12" s="37"/>
      <c r="HG12" s="37"/>
      <c r="HH12" s="37"/>
      <c r="HI12" s="37"/>
      <c r="HJ12" s="37"/>
      <c r="HK12" s="37"/>
      <c r="HL12" s="37"/>
      <c r="HM12" s="37"/>
      <c r="HN12" s="37"/>
      <c r="HO12" s="37"/>
      <c r="HP12" s="37"/>
      <c r="HQ12" s="37"/>
      <c r="HR12" s="37"/>
      <c r="HS12" s="37"/>
      <c r="HT12" s="37"/>
      <c r="HU12" s="37"/>
      <c r="HV12" s="37"/>
      <c r="HW12" s="37"/>
      <c r="HX12" s="37"/>
      <c r="HY12" s="37"/>
      <c r="HZ12" s="37"/>
      <c r="IA12" s="37"/>
      <c r="IB12" s="37"/>
      <c r="IC12" s="37"/>
      <c r="ID12" s="37"/>
      <c r="IE12" s="37"/>
      <c r="IF12" s="37"/>
      <c r="IG12" s="37"/>
      <c r="IH12" s="37"/>
    </row>
    <row r="13" s="27" customFormat="1" ht="58" customHeight="1" spans="1:242">
      <c r="A13" s="28">
        <v>8</v>
      </c>
      <c r="B13" s="28" t="s">
        <v>93</v>
      </c>
      <c r="C13" s="32" t="s">
        <v>285</v>
      </c>
      <c r="D13" s="28">
        <v>15</v>
      </c>
      <c r="E13" s="7">
        <v>14</v>
      </c>
      <c r="F13" s="15" t="s">
        <v>325</v>
      </c>
      <c r="G13" s="38">
        <v>14</v>
      </c>
      <c r="H13" s="38" t="s">
        <v>325</v>
      </c>
      <c r="I13" s="7" t="s">
        <v>270</v>
      </c>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c r="EK13" s="37"/>
      <c r="EL13" s="37"/>
      <c r="EM13" s="37"/>
      <c r="EN13" s="37"/>
      <c r="EO13" s="37"/>
      <c r="EP13" s="37"/>
      <c r="EQ13" s="37"/>
      <c r="ER13" s="37"/>
      <c r="ES13" s="37"/>
      <c r="ET13" s="37"/>
      <c r="EU13" s="37"/>
      <c r="EV13" s="37"/>
      <c r="EW13" s="37"/>
      <c r="EX13" s="37"/>
      <c r="EY13" s="37"/>
      <c r="EZ13" s="37"/>
      <c r="FA13" s="37"/>
      <c r="FB13" s="37"/>
      <c r="FC13" s="37"/>
      <c r="FD13" s="37"/>
      <c r="FE13" s="37"/>
      <c r="FF13" s="37"/>
      <c r="FG13" s="37"/>
      <c r="FH13" s="37"/>
      <c r="FI13" s="37"/>
      <c r="FJ13" s="37"/>
      <c r="FK13" s="37"/>
      <c r="FL13" s="37"/>
      <c r="FM13" s="37"/>
      <c r="FN13" s="37"/>
      <c r="FO13" s="37"/>
      <c r="FP13" s="37"/>
      <c r="FQ13" s="37"/>
      <c r="FR13" s="37"/>
      <c r="FS13" s="37"/>
      <c r="FT13" s="37"/>
      <c r="FU13" s="37"/>
      <c r="FV13" s="37"/>
      <c r="FW13" s="37"/>
      <c r="FX13" s="37"/>
      <c r="FY13" s="37"/>
      <c r="FZ13" s="37"/>
      <c r="GA13" s="37"/>
      <c r="GB13" s="37"/>
      <c r="GC13" s="37"/>
      <c r="GD13" s="37"/>
      <c r="GE13" s="37"/>
      <c r="GF13" s="37"/>
      <c r="GG13" s="37"/>
      <c r="GH13" s="37"/>
      <c r="GI13" s="37"/>
      <c r="GJ13" s="37"/>
      <c r="GK13" s="37"/>
      <c r="GL13" s="37"/>
      <c r="GM13" s="37"/>
      <c r="GN13" s="37"/>
      <c r="GO13" s="37"/>
      <c r="GP13" s="37"/>
      <c r="GQ13" s="37"/>
      <c r="GR13" s="37"/>
      <c r="GS13" s="37"/>
      <c r="GT13" s="37"/>
      <c r="GU13" s="37"/>
      <c r="GV13" s="37"/>
      <c r="GW13" s="37"/>
      <c r="GX13" s="37"/>
      <c r="GY13" s="37"/>
      <c r="GZ13" s="37"/>
      <c r="HA13" s="37"/>
      <c r="HB13" s="37"/>
      <c r="HC13" s="37"/>
      <c r="HD13" s="37"/>
      <c r="HE13" s="37"/>
      <c r="HF13" s="37"/>
      <c r="HG13" s="37"/>
      <c r="HH13" s="37"/>
      <c r="HI13" s="37"/>
      <c r="HJ13" s="37"/>
      <c r="HK13" s="37"/>
      <c r="HL13" s="37"/>
      <c r="HM13" s="37"/>
      <c r="HN13" s="37"/>
      <c r="HO13" s="37"/>
      <c r="HP13" s="37"/>
      <c r="HQ13" s="37"/>
      <c r="HR13" s="37"/>
      <c r="HS13" s="37"/>
      <c r="HT13" s="37"/>
      <c r="HU13" s="37"/>
      <c r="HV13" s="37"/>
      <c r="HW13" s="37"/>
      <c r="HX13" s="37"/>
      <c r="HY13" s="37"/>
      <c r="HZ13" s="37"/>
      <c r="IA13" s="37"/>
      <c r="IB13" s="37"/>
      <c r="IC13" s="37"/>
      <c r="ID13" s="37"/>
      <c r="IE13" s="37"/>
      <c r="IF13" s="37"/>
      <c r="IG13" s="37"/>
      <c r="IH13" s="37"/>
    </row>
    <row r="14" s="27" customFormat="1" ht="51" customHeight="1" spans="1:242">
      <c r="A14" s="28">
        <v>9</v>
      </c>
      <c r="B14" s="28" t="s">
        <v>287</v>
      </c>
      <c r="C14" s="32" t="s">
        <v>288</v>
      </c>
      <c r="D14" s="28">
        <v>10</v>
      </c>
      <c r="E14" s="7">
        <v>10</v>
      </c>
      <c r="F14" s="15"/>
      <c r="G14" s="28">
        <v>7</v>
      </c>
      <c r="H14" s="39" t="s">
        <v>326</v>
      </c>
      <c r="I14" s="7" t="s">
        <v>290</v>
      </c>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c r="DL14" s="37"/>
      <c r="DM14" s="37"/>
      <c r="DN14" s="37"/>
      <c r="DO14" s="37"/>
      <c r="DP14" s="37"/>
      <c r="DQ14" s="37"/>
      <c r="DR14" s="37"/>
      <c r="DS14" s="37"/>
      <c r="DT14" s="37"/>
      <c r="DU14" s="37"/>
      <c r="DV14" s="37"/>
      <c r="DW14" s="37"/>
      <c r="DX14" s="37"/>
      <c r="DY14" s="37"/>
      <c r="DZ14" s="37"/>
      <c r="EA14" s="37"/>
      <c r="EB14" s="37"/>
      <c r="EC14" s="37"/>
      <c r="ED14" s="37"/>
      <c r="EE14" s="37"/>
      <c r="EF14" s="37"/>
      <c r="EG14" s="37"/>
      <c r="EH14" s="37"/>
      <c r="EI14" s="37"/>
      <c r="EJ14" s="37"/>
      <c r="EK14" s="37"/>
      <c r="EL14" s="37"/>
      <c r="EM14" s="37"/>
      <c r="EN14" s="37"/>
      <c r="EO14" s="37"/>
      <c r="EP14" s="37"/>
      <c r="EQ14" s="37"/>
      <c r="ER14" s="37"/>
      <c r="ES14" s="37"/>
      <c r="ET14" s="37"/>
      <c r="EU14" s="37"/>
      <c r="EV14" s="37"/>
      <c r="EW14" s="37"/>
      <c r="EX14" s="37"/>
      <c r="EY14" s="37"/>
      <c r="EZ14" s="37"/>
      <c r="FA14" s="37"/>
      <c r="FB14" s="37"/>
      <c r="FC14" s="37"/>
      <c r="FD14" s="37"/>
      <c r="FE14" s="37"/>
      <c r="FF14" s="37"/>
      <c r="FG14" s="37"/>
      <c r="FH14" s="37"/>
      <c r="FI14" s="37"/>
      <c r="FJ14" s="37"/>
      <c r="FK14" s="37"/>
      <c r="FL14" s="37"/>
      <c r="FM14" s="37"/>
      <c r="FN14" s="37"/>
      <c r="FO14" s="37"/>
      <c r="FP14" s="37"/>
      <c r="FQ14" s="37"/>
      <c r="FR14" s="37"/>
      <c r="FS14" s="37"/>
      <c r="FT14" s="37"/>
      <c r="FU14" s="37"/>
      <c r="FV14" s="37"/>
      <c r="FW14" s="37"/>
      <c r="FX14" s="37"/>
      <c r="FY14" s="37"/>
      <c r="FZ14" s="37"/>
      <c r="GA14" s="37"/>
      <c r="GB14" s="37"/>
      <c r="GC14" s="37"/>
      <c r="GD14" s="37"/>
      <c r="GE14" s="37"/>
      <c r="GF14" s="37"/>
      <c r="GG14" s="37"/>
      <c r="GH14" s="37"/>
      <c r="GI14" s="37"/>
      <c r="GJ14" s="37"/>
      <c r="GK14" s="37"/>
      <c r="GL14" s="37"/>
      <c r="GM14" s="37"/>
      <c r="GN14" s="37"/>
      <c r="GO14" s="37"/>
      <c r="GP14" s="37"/>
      <c r="GQ14" s="37"/>
      <c r="GR14" s="37"/>
      <c r="GS14" s="37"/>
      <c r="GT14" s="37"/>
      <c r="GU14" s="37"/>
      <c r="GV14" s="37"/>
      <c r="GW14" s="37"/>
      <c r="GX14" s="37"/>
      <c r="GY14" s="37"/>
      <c r="GZ14" s="37"/>
      <c r="HA14" s="37"/>
      <c r="HB14" s="37"/>
      <c r="HC14" s="37"/>
      <c r="HD14" s="37"/>
      <c r="HE14" s="37"/>
      <c r="HF14" s="37"/>
      <c r="HG14" s="37"/>
      <c r="HH14" s="37"/>
      <c r="HI14" s="37"/>
      <c r="HJ14" s="37"/>
      <c r="HK14" s="37"/>
      <c r="HL14" s="37"/>
      <c r="HM14" s="37"/>
      <c r="HN14" s="37"/>
      <c r="HO14" s="37"/>
      <c r="HP14" s="37"/>
      <c r="HQ14" s="37"/>
      <c r="HR14" s="37"/>
      <c r="HS14" s="37"/>
      <c r="HT14" s="37"/>
      <c r="HU14" s="37"/>
      <c r="HV14" s="37"/>
      <c r="HW14" s="37"/>
      <c r="HX14" s="37"/>
      <c r="HY14" s="37"/>
      <c r="HZ14" s="37"/>
      <c r="IA14" s="37"/>
      <c r="IB14" s="37"/>
      <c r="IC14" s="37"/>
      <c r="ID14" s="37"/>
      <c r="IE14" s="37"/>
      <c r="IF14" s="37"/>
      <c r="IG14" s="37"/>
      <c r="IH14" s="37"/>
    </row>
    <row r="15" s="27" customFormat="1" ht="71" customHeight="1" spans="1:242">
      <c r="A15" s="28">
        <v>10</v>
      </c>
      <c r="B15" s="28" t="s">
        <v>95</v>
      </c>
      <c r="C15" s="32" t="s">
        <v>291</v>
      </c>
      <c r="D15" s="28">
        <v>20</v>
      </c>
      <c r="E15" s="7">
        <v>18</v>
      </c>
      <c r="F15" s="15"/>
      <c r="G15" s="36">
        <v>18</v>
      </c>
      <c r="H15" s="28"/>
      <c r="I15" s="7" t="s">
        <v>279</v>
      </c>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c r="EI15" s="37"/>
      <c r="EJ15" s="37"/>
      <c r="EK15" s="37"/>
      <c r="EL15" s="37"/>
      <c r="EM15" s="37"/>
      <c r="EN15" s="37"/>
      <c r="EO15" s="37"/>
      <c r="EP15" s="37"/>
      <c r="EQ15" s="37"/>
      <c r="ER15" s="37"/>
      <c r="ES15" s="37"/>
      <c r="ET15" s="37"/>
      <c r="EU15" s="37"/>
      <c r="EV15" s="37"/>
      <c r="EW15" s="37"/>
      <c r="EX15" s="37"/>
      <c r="EY15" s="37"/>
      <c r="EZ15" s="37"/>
      <c r="FA15" s="37"/>
      <c r="FB15" s="37"/>
      <c r="FC15" s="37"/>
      <c r="FD15" s="37"/>
      <c r="FE15" s="37"/>
      <c r="FF15" s="37"/>
      <c r="FG15" s="37"/>
      <c r="FH15" s="37"/>
      <c r="FI15" s="37"/>
      <c r="FJ15" s="37"/>
      <c r="FK15" s="37"/>
      <c r="FL15" s="37"/>
      <c r="FM15" s="37"/>
      <c r="FN15" s="37"/>
      <c r="FO15" s="37"/>
      <c r="FP15" s="37"/>
      <c r="FQ15" s="37"/>
      <c r="FR15" s="37"/>
      <c r="FS15" s="37"/>
      <c r="FT15" s="37"/>
      <c r="FU15" s="37"/>
      <c r="FV15" s="37"/>
      <c r="FW15" s="37"/>
      <c r="FX15" s="37"/>
      <c r="FY15" s="37"/>
      <c r="FZ15" s="37"/>
      <c r="GA15" s="37"/>
      <c r="GB15" s="37"/>
      <c r="GC15" s="37"/>
      <c r="GD15" s="37"/>
      <c r="GE15" s="37"/>
      <c r="GF15" s="37"/>
      <c r="GG15" s="37"/>
      <c r="GH15" s="37"/>
      <c r="GI15" s="37"/>
      <c r="GJ15" s="37"/>
      <c r="GK15" s="37"/>
      <c r="GL15" s="37"/>
      <c r="GM15" s="37"/>
      <c r="GN15" s="37"/>
      <c r="GO15" s="37"/>
      <c r="GP15" s="37"/>
      <c r="GQ15" s="37"/>
      <c r="GR15" s="37"/>
      <c r="GS15" s="37"/>
      <c r="GT15" s="37"/>
      <c r="GU15" s="37"/>
      <c r="GV15" s="37"/>
      <c r="GW15" s="37"/>
      <c r="GX15" s="37"/>
      <c r="GY15" s="37"/>
      <c r="GZ15" s="37"/>
      <c r="HA15" s="37"/>
      <c r="HB15" s="37"/>
      <c r="HC15" s="37"/>
      <c r="HD15" s="37"/>
      <c r="HE15" s="37"/>
      <c r="HF15" s="37"/>
      <c r="HG15" s="37"/>
      <c r="HH15" s="37"/>
      <c r="HI15" s="37"/>
      <c r="HJ15" s="37"/>
      <c r="HK15" s="37"/>
      <c r="HL15" s="37"/>
      <c r="HM15" s="37"/>
      <c r="HN15" s="37"/>
      <c r="HO15" s="37"/>
      <c r="HP15" s="37"/>
      <c r="HQ15" s="37"/>
      <c r="HR15" s="37"/>
      <c r="HS15" s="37"/>
      <c r="HT15" s="37"/>
      <c r="HU15" s="37"/>
      <c r="HV15" s="37"/>
      <c r="HW15" s="37"/>
      <c r="HX15" s="37"/>
      <c r="HY15" s="37"/>
      <c r="HZ15" s="37"/>
      <c r="IA15" s="37"/>
      <c r="IB15" s="37"/>
      <c r="IC15" s="37"/>
      <c r="ID15" s="37"/>
      <c r="IE15" s="37"/>
      <c r="IF15" s="37"/>
      <c r="IG15" s="37"/>
      <c r="IH15" s="37"/>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71" orientation="landscape" horizont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IH15"/>
  <sheetViews>
    <sheetView workbookViewId="0">
      <selection activeCell="G15" sqref="G15"/>
    </sheetView>
  </sheetViews>
  <sheetFormatPr defaultColWidth="9" defaultRowHeight="15.6"/>
  <cols>
    <col min="1" max="1" width="4" style="1" customWidth="1"/>
    <col min="2" max="2" width="10.3148148148148" style="1" customWidth="1"/>
    <col min="3" max="3" width="73.5" style="1" customWidth="1"/>
    <col min="4" max="4" width="5.12962962962963" style="1" customWidth="1"/>
    <col min="5" max="5" width="7.43518518518519" style="1" customWidth="1"/>
    <col min="6" max="6" width="21.4351851851852" style="1" customWidth="1"/>
    <col min="7" max="7" width="7.74074074074074" style="1" customWidth="1"/>
    <col min="8" max="8" width="14.1481481481481" style="1" customWidth="1"/>
    <col min="9" max="9" width="9.01851851851852" style="1" customWidth="1"/>
    <col min="10" max="242" width="9" style="1"/>
  </cols>
  <sheetData>
    <row r="1" spans="1:9">
      <c r="A1" s="2"/>
      <c r="B1" s="3" t="s">
        <v>81</v>
      </c>
      <c r="C1" s="4"/>
      <c r="D1" s="2"/>
      <c r="E1" s="2"/>
      <c r="F1" s="2"/>
      <c r="G1" s="2"/>
      <c r="H1" s="2"/>
      <c r="I1" s="2"/>
    </row>
    <row r="2" ht="14.4" spans="1:9">
      <c r="A2" s="5" t="s">
        <v>253</v>
      </c>
      <c r="B2" s="5"/>
      <c r="C2" s="5"/>
      <c r="D2" s="5"/>
      <c r="E2" s="5"/>
      <c r="F2" s="5"/>
      <c r="G2" s="5"/>
      <c r="H2" s="5"/>
      <c r="I2" s="5"/>
    </row>
    <row r="3" ht="14.4" spans="1:9">
      <c r="A3" s="6" t="s">
        <v>327</v>
      </c>
      <c r="B3" s="6"/>
      <c r="C3" s="6"/>
      <c r="D3" s="6"/>
      <c r="E3" s="6"/>
      <c r="F3" s="6"/>
      <c r="G3" s="6"/>
      <c r="H3" s="6"/>
      <c r="I3" s="6"/>
    </row>
    <row r="4" s="27" customFormat="1" ht="27" customHeight="1" spans="1:242">
      <c r="A4" s="28" t="s">
        <v>2</v>
      </c>
      <c r="B4" s="28" t="s">
        <v>255</v>
      </c>
      <c r="C4" s="28" t="s">
        <v>256</v>
      </c>
      <c r="D4" s="28" t="s">
        <v>257</v>
      </c>
      <c r="E4" s="7" t="s">
        <v>258</v>
      </c>
      <c r="F4" s="7" t="s">
        <v>259</v>
      </c>
      <c r="G4" s="7" t="s">
        <v>260</v>
      </c>
      <c r="H4" s="7" t="s">
        <v>261</v>
      </c>
      <c r="I4" s="17" t="s">
        <v>262</v>
      </c>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c r="EW4" s="37"/>
      <c r="EX4" s="37"/>
      <c r="EY4" s="37"/>
      <c r="EZ4" s="37"/>
      <c r="FA4" s="37"/>
      <c r="FB4" s="37"/>
      <c r="FC4" s="37"/>
      <c r="FD4" s="37"/>
      <c r="FE4" s="37"/>
      <c r="FF4" s="37"/>
      <c r="FG4" s="37"/>
      <c r="FH4" s="37"/>
      <c r="FI4" s="37"/>
      <c r="FJ4" s="37"/>
      <c r="FK4" s="37"/>
      <c r="FL4" s="37"/>
      <c r="FM4" s="37"/>
      <c r="FN4" s="37"/>
      <c r="FO4" s="37"/>
      <c r="FP4" s="37"/>
      <c r="FQ4" s="37"/>
      <c r="FR4" s="37"/>
      <c r="FS4" s="37"/>
      <c r="FT4" s="37"/>
      <c r="FU4" s="37"/>
      <c r="FV4" s="37"/>
      <c r="FW4" s="37"/>
      <c r="FX4" s="37"/>
      <c r="FY4" s="37"/>
      <c r="FZ4" s="37"/>
      <c r="GA4" s="37"/>
      <c r="GB4" s="37"/>
      <c r="GC4" s="37"/>
      <c r="GD4" s="37"/>
      <c r="GE4" s="37"/>
      <c r="GF4" s="37"/>
      <c r="GG4" s="37"/>
      <c r="GH4" s="37"/>
      <c r="GI4" s="37"/>
      <c r="GJ4" s="37"/>
      <c r="GK4" s="37"/>
      <c r="GL4" s="37"/>
      <c r="GM4" s="37"/>
      <c r="GN4" s="37"/>
      <c r="GO4" s="37"/>
      <c r="GP4" s="37"/>
      <c r="GQ4" s="37"/>
      <c r="GR4" s="37"/>
      <c r="GS4" s="37"/>
      <c r="GT4" s="37"/>
      <c r="GU4" s="37"/>
      <c r="GV4" s="37"/>
      <c r="GW4" s="37"/>
      <c r="GX4" s="37"/>
      <c r="GY4" s="37"/>
      <c r="GZ4" s="37"/>
      <c r="HA4" s="37"/>
      <c r="HB4" s="37"/>
      <c r="HC4" s="37"/>
      <c r="HD4" s="37"/>
      <c r="HE4" s="37"/>
      <c r="HF4" s="37"/>
      <c r="HG4" s="37"/>
      <c r="HH4" s="37"/>
      <c r="HI4" s="37"/>
      <c r="HJ4" s="37"/>
      <c r="HK4" s="37"/>
      <c r="HL4" s="37"/>
      <c r="HM4" s="37"/>
      <c r="HN4" s="37"/>
      <c r="HO4" s="37"/>
      <c r="HP4" s="37"/>
      <c r="HQ4" s="37"/>
      <c r="HR4" s="37"/>
      <c r="HS4" s="37"/>
      <c r="HT4" s="37"/>
      <c r="HU4" s="37"/>
      <c r="HV4" s="37"/>
      <c r="HW4" s="37"/>
      <c r="HX4" s="37"/>
      <c r="HY4" s="37"/>
      <c r="HZ4" s="37"/>
      <c r="IA4" s="37"/>
      <c r="IB4" s="37"/>
      <c r="IC4" s="37"/>
      <c r="ID4" s="37"/>
      <c r="IE4" s="37"/>
      <c r="IF4" s="37"/>
      <c r="IG4" s="37"/>
      <c r="IH4" s="37"/>
    </row>
    <row r="5" s="27" customFormat="1" ht="12" spans="1:242">
      <c r="A5" s="29" t="s">
        <v>263</v>
      </c>
      <c r="B5" s="30"/>
      <c r="C5" s="31"/>
      <c r="D5" s="28">
        <v>100</v>
      </c>
      <c r="E5" s="7">
        <f>SUM(E6:E15)</f>
        <v>86.5</v>
      </c>
      <c r="F5" s="28"/>
      <c r="G5" s="28">
        <f>SUM(G6:G15)</f>
        <v>81.07</v>
      </c>
      <c r="H5" s="28"/>
      <c r="I5" s="28"/>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row>
    <row r="6" s="27" customFormat="1" ht="41" customHeight="1" spans="1:242">
      <c r="A6" s="28">
        <v>1</v>
      </c>
      <c r="B6" s="28" t="s">
        <v>89</v>
      </c>
      <c r="C6" s="32" t="s">
        <v>264</v>
      </c>
      <c r="D6" s="28">
        <v>10</v>
      </c>
      <c r="E6" s="28">
        <v>10</v>
      </c>
      <c r="F6" s="28"/>
      <c r="G6" s="12">
        <v>6</v>
      </c>
      <c r="H6" s="12" t="s">
        <v>328</v>
      </c>
      <c r="I6" s="7" t="s">
        <v>266</v>
      </c>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c r="IB6" s="37"/>
      <c r="IC6" s="37"/>
      <c r="ID6" s="37"/>
      <c r="IE6" s="37"/>
      <c r="IF6" s="37"/>
      <c r="IG6" s="37"/>
      <c r="IH6" s="37"/>
    </row>
    <row r="7" s="27" customFormat="1" ht="24" spans="1:242">
      <c r="A7" s="28">
        <v>2</v>
      </c>
      <c r="B7" s="28" t="s">
        <v>90</v>
      </c>
      <c r="C7" s="32" t="s">
        <v>267</v>
      </c>
      <c r="D7" s="28">
        <v>10</v>
      </c>
      <c r="E7" s="28">
        <v>4</v>
      </c>
      <c r="F7" s="28"/>
      <c r="G7" s="28">
        <v>4</v>
      </c>
      <c r="H7" s="28"/>
      <c r="I7" s="7" t="s">
        <v>270</v>
      </c>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c r="IC7" s="37"/>
      <c r="ID7" s="37"/>
      <c r="IE7" s="37"/>
      <c r="IF7" s="37"/>
      <c r="IG7" s="37"/>
      <c r="IH7" s="37"/>
    </row>
    <row r="8" s="27" customFormat="1" ht="29" customHeight="1" spans="1:242">
      <c r="A8" s="28">
        <v>3</v>
      </c>
      <c r="B8" s="28" t="s">
        <v>271</v>
      </c>
      <c r="C8" s="33" t="s">
        <v>316</v>
      </c>
      <c r="D8" s="28">
        <v>5</v>
      </c>
      <c r="E8" s="28">
        <v>5</v>
      </c>
      <c r="F8" s="28"/>
      <c r="G8" s="28">
        <v>5</v>
      </c>
      <c r="H8" s="28"/>
      <c r="I8" s="7" t="s">
        <v>270</v>
      </c>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37"/>
      <c r="HN8" s="37"/>
      <c r="HO8" s="37"/>
      <c r="HP8" s="37"/>
      <c r="HQ8" s="37"/>
      <c r="HR8" s="37"/>
      <c r="HS8" s="37"/>
      <c r="HT8" s="37"/>
      <c r="HU8" s="37"/>
      <c r="HV8" s="37"/>
      <c r="HW8" s="37"/>
      <c r="HX8" s="37"/>
      <c r="HY8" s="37"/>
      <c r="HZ8" s="37"/>
      <c r="IA8" s="37"/>
      <c r="IB8" s="37"/>
      <c r="IC8" s="37"/>
      <c r="ID8" s="37"/>
      <c r="IE8" s="37"/>
      <c r="IF8" s="37"/>
      <c r="IG8" s="37"/>
      <c r="IH8" s="37"/>
    </row>
    <row r="9" s="27" customFormat="1" ht="29" customHeight="1" spans="1:242">
      <c r="A9" s="28">
        <v>4</v>
      </c>
      <c r="B9" s="28"/>
      <c r="C9" s="33" t="s">
        <v>317</v>
      </c>
      <c r="D9" s="28">
        <v>10</v>
      </c>
      <c r="E9" s="28">
        <v>9</v>
      </c>
      <c r="F9" s="28"/>
      <c r="G9" s="28">
        <v>7.07</v>
      </c>
      <c r="H9" s="28"/>
      <c r="I9" s="7" t="s">
        <v>270</v>
      </c>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c r="HP9" s="37"/>
      <c r="HQ9" s="37"/>
      <c r="HR9" s="37"/>
      <c r="HS9" s="37"/>
      <c r="HT9" s="37"/>
      <c r="HU9" s="37"/>
      <c r="HV9" s="37"/>
      <c r="HW9" s="37"/>
      <c r="HX9" s="37"/>
      <c r="HY9" s="37"/>
      <c r="HZ9" s="37"/>
      <c r="IA9" s="37"/>
      <c r="IB9" s="37"/>
      <c r="IC9" s="37"/>
      <c r="ID9" s="37"/>
      <c r="IE9" s="37"/>
      <c r="IF9" s="37"/>
      <c r="IG9" s="37"/>
      <c r="IH9" s="37"/>
    </row>
    <row r="10" s="27" customFormat="1" ht="39" customHeight="1" spans="1:242">
      <c r="A10" s="28">
        <v>5</v>
      </c>
      <c r="B10" s="28" t="s">
        <v>276</v>
      </c>
      <c r="C10" s="34" t="s">
        <v>318</v>
      </c>
      <c r="D10" s="28">
        <v>5</v>
      </c>
      <c r="E10" s="28">
        <v>3</v>
      </c>
      <c r="F10" s="28" t="s">
        <v>329</v>
      </c>
      <c r="G10" s="7">
        <v>5</v>
      </c>
      <c r="H10" s="7" t="s">
        <v>330</v>
      </c>
      <c r="I10" s="7" t="s">
        <v>279</v>
      </c>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c r="EV10" s="37"/>
      <c r="EW10" s="37"/>
      <c r="EX10" s="37"/>
      <c r="EY10" s="37"/>
      <c r="EZ10" s="37"/>
      <c r="FA10" s="37"/>
      <c r="FB10" s="37"/>
      <c r="FC10" s="37"/>
      <c r="FD10" s="37"/>
      <c r="FE10" s="37"/>
      <c r="FF10" s="37"/>
      <c r="FG10" s="37"/>
      <c r="FH10" s="37"/>
      <c r="FI10" s="37"/>
      <c r="FJ10" s="37"/>
      <c r="FK10" s="37"/>
      <c r="FL10" s="37"/>
      <c r="FM10" s="37"/>
      <c r="FN10" s="37"/>
      <c r="FO10" s="37"/>
      <c r="FP10" s="37"/>
      <c r="FQ10" s="37"/>
      <c r="FR10" s="37"/>
      <c r="FS10" s="37"/>
      <c r="FT10" s="37"/>
      <c r="FU10" s="37"/>
      <c r="FV10" s="37"/>
      <c r="FW10" s="37"/>
      <c r="FX10" s="37"/>
      <c r="FY10" s="37"/>
      <c r="FZ10" s="37"/>
      <c r="GA10" s="37"/>
      <c r="GB10" s="37"/>
      <c r="GC10" s="37"/>
      <c r="GD10" s="37"/>
      <c r="GE10" s="37"/>
      <c r="GF10" s="37"/>
      <c r="GG10" s="37"/>
      <c r="GH10" s="37"/>
      <c r="GI10" s="37"/>
      <c r="GJ10" s="37"/>
      <c r="GK10" s="37"/>
      <c r="GL10" s="37"/>
      <c r="GM10" s="37"/>
      <c r="GN10" s="37"/>
      <c r="GO10" s="37"/>
      <c r="GP10" s="37"/>
      <c r="GQ10" s="37"/>
      <c r="GR10" s="37"/>
      <c r="GS10" s="37"/>
      <c r="GT10" s="37"/>
      <c r="GU10" s="37"/>
      <c r="GV10" s="37"/>
      <c r="GW10" s="37"/>
      <c r="GX10" s="37"/>
      <c r="GY10" s="37"/>
      <c r="GZ10" s="37"/>
      <c r="HA10" s="37"/>
      <c r="HB10" s="37"/>
      <c r="HC10" s="37"/>
      <c r="HD10" s="37"/>
      <c r="HE10" s="37"/>
      <c r="HF10" s="37"/>
      <c r="HG10" s="37"/>
      <c r="HH10" s="37"/>
      <c r="HI10" s="37"/>
      <c r="HJ10" s="37"/>
      <c r="HK10" s="37"/>
      <c r="HL10" s="37"/>
      <c r="HM10" s="37"/>
      <c r="HN10" s="37"/>
      <c r="HO10" s="37"/>
      <c r="HP10" s="37"/>
      <c r="HQ10" s="37"/>
      <c r="HR10" s="37"/>
      <c r="HS10" s="37"/>
      <c r="HT10" s="37"/>
      <c r="HU10" s="37"/>
      <c r="HV10" s="37"/>
      <c r="HW10" s="37"/>
      <c r="HX10" s="37"/>
      <c r="HY10" s="37"/>
      <c r="HZ10" s="37"/>
      <c r="IA10" s="37"/>
      <c r="IB10" s="37"/>
      <c r="IC10" s="37"/>
      <c r="ID10" s="37"/>
      <c r="IE10" s="37"/>
      <c r="IF10" s="37"/>
      <c r="IG10" s="37"/>
      <c r="IH10" s="37"/>
    </row>
    <row r="11" s="27" customFormat="1" ht="120" spans="1:242">
      <c r="A11" s="28">
        <v>6</v>
      </c>
      <c r="B11" s="28"/>
      <c r="C11" s="35" t="s">
        <v>321</v>
      </c>
      <c r="D11" s="28">
        <v>9</v>
      </c>
      <c r="E11" s="28">
        <v>7.5</v>
      </c>
      <c r="F11" s="28"/>
      <c r="G11" s="7">
        <v>7</v>
      </c>
      <c r="H11" s="15" t="s">
        <v>282</v>
      </c>
      <c r="I11" s="7" t="s">
        <v>279</v>
      </c>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c r="EK11" s="37"/>
      <c r="EL11" s="37"/>
      <c r="EM11" s="37"/>
      <c r="EN11" s="37"/>
      <c r="EO11" s="37"/>
      <c r="EP11" s="37"/>
      <c r="EQ11" s="37"/>
      <c r="ER11" s="37"/>
      <c r="ES11" s="37"/>
      <c r="ET11" s="37"/>
      <c r="EU11" s="37"/>
      <c r="EV11" s="37"/>
      <c r="EW11" s="37"/>
      <c r="EX11" s="37"/>
      <c r="EY11" s="37"/>
      <c r="EZ11" s="37"/>
      <c r="FA11" s="37"/>
      <c r="FB11" s="37"/>
      <c r="FC11" s="37"/>
      <c r="FD11" s="37"/>
      <c r="FE11" s="37"/>
      <c r="FF11" s="37"/>
      <c r="FG11" s="37"/>
      <c r="FH11" s="37"/>
      <c r="FI11" s="37"/>
      <c r="FJ11" s="37"/>
      <c r="FK11" s="37"/>
      <c r="FL11" s="37"/>
      <c r="FM11" s="37"/>
      <c r="FN11" s="37"/>
      <c r="FO11" s="37"/>
      <c r="FP11" s="37"/>
      <c r="FQ11" s="37"/>
      <c r="FR11" s="37"/>
      <c r="FS11" s="37"/>
      <c r="FT11" s="37"/>
      <c r="FU11" s="37"/>
      <c r="FV11" s="37"/>
      <c r="FW11" s="37"/>
      <c r="FX11" s="37"/>
      <c r="FY11" s="37"/>
      <c r="FZ11" s="37"/>
      <c r="GA11" s="37"/>
      <c r="GB11" s="37"/>
      <c r="GC11" s="37"/>
      <c r="GD11" s="37"/>
      <c r="GE11" s="37"/>
      <c r="GF11" s="37"/>
      <c r="GG11" s="37"/>
      <c r="GH11" s="37"/>
      <c r="GI11" s="37"/>
      <c r="GJ11" s="37"/>
      <c r="GK11" s="37"/>
      <c r="GL11" s="37"/>
      <c r="GM11" s="37"/>
      <c r="GN11" s="37"/>
      <c r="GO11" s="37"/>
      <c r="GP11" s="37"/>
      <c r="GQ11" s="37"/>
      <c r="GR11" s="37"/>
      <c r="GS11" s="37"/>
      <c r="GT11" s="37"/>
      <c r="GU11" s="37"/>
      <c r="GV11" s="37"/>
      <c r="GW11" s="37"/>
      <c r="GX11" s="37"/>
      <c r="GY11" s="37"/>
      <c r="GZ11" s="37"/>
      <c r="HA11" s="37"/>
      <c r="HB11" s="37"/>
      <c r="HC11" s="37"/>
      <c r="HD11" s="37"/>
      <c r="HE11" s="37"/>
      <c r="HF11" s="37"/>
      <c r="HG11" s="37"/>
      <c r="HH11" s="37"/>
      <c r="HI11" s="37"/>
      <c r="HJ11" s="37"/>
      <c r="HK11" s="37"/>
      <c r="HL11" s="37"/>
      <c r="HM11" s="37"/>
      <c r="HN11" s="37"/>
      <c r="HO11" s="37"/>
      <c r="HP11" s="37"/>
      <c r="HQ11" s="37"/>
      <c r="HR11" s="37"/>
      <c r="HS11" s="37"/>
      <c r="HT11" s="37"/>
      <c r="HU11" s="37"/>
      <c r="HV11" s="37"/>
      <c r="HW11" s="37"/>
      <c r="HX11" s="37"/>
      <c r="HY11" s="37"/>
      <c r="HZ11" s="37"/>
      <c r="IA11" s="37"/>
      <c r="IB11" s="37"/>
      <c r="IC11" s="37"/>
      <c r="ID11" s="37"/>
      <c r="IE11" s="37"/>
      <c r="IF11" s="37"/>
      <c r="IG11" s="37"/>
      <c r="IH11" s="37"/>
    </row>
    <row r="12" s="27" customFormat="1" ht="62" customHeight="1" spans="1:242">
      <c r="A12" s="28">
        <v>7</v>
      </c>
      <c r="B12" s="28"/>
      <c r="C12" s="35" t="s">
        <v>323</v>
      </c>
      <c r="D12" s="28">
        <v>6</v>
      </c>
      <c r="E12" s="28">
        <v>6</v>
      </c>
      <c r="F12" s="28"/>
      <c r="G12" s="7">
        <v>5</v>
      </c>
      <c r="H12" s="7" t="s">
        <v>324</v>
      </c>
      <c r="I12" s="7" t="s">
        <v>279</v>
      </c>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c r="DL12" s="37"/>
      <c r="DM12" s="37"/>
      <c r="DN12" s="37"/>
      <c r="DO12" s="37"/>
      <c r="DP12" s="37"/>
      <c r="DQ12" s="37"/>
      <c r="DR12" s="37"/>
      <c r="DS12" s="37"/>
      <c r="DT12" s="37"/>
      <c r="DU12" s="37"/>
      <c r="DV12" s="37"/>
      <c r="DW12" s="37"/>
      <c r="DX12" s="37"/>
      <c r="DY12" s="37"/>
      <c r="DZ12" s="37"/>
      <c r="EA12" s="37"/>
      <c r="EB12" s="37"/>
      <c r="EC12" s="37"/>
      <c r="ED12" s="37"/>
      <c r="EE12" s="37"/>
      <c r="EF12" s="37"/>
      <c r="EG12" s="37"/>
      <c r="EH12" s="37"/>
      <c r="EI12" s="37"/>
      <c r="EJ12" s="37"/>
      <c r="EK12" s="37"/>
      <c r="EL12" s="37"/>
      <c r="EM12" s="37"/>
      <c r="EN12" s="37"/>
      <c r="EO12" s="37"/>
      <c r="EP12" s="37"/>
      <c r="EQ12" s="37"/>
      <c r="ER12" s="37"/>
      <c r="ES12" s="37"/>
      <c r="ET12" s="37"/>
      <c r="EU12" s="37"/>
      <c r="EV12" s="37"/>
      <c r="EW12" s="37"/>
      <c r="EX12" s="37"/>
      <c r="EY12" s="37"/>
      <c r="EZ12" s="37"/>
      <c r="FA12" s="37"/>
      <c r="FB12" s="37"/>
      <c r="FC12" s="37"/>
      <c r="FD12" s="37"/>
      <c r="FE12" s="37"/>
      <c r="FF12" s="37"/>
      <c r="FG12" s="37"/>
      <c r="FH12" s="37"/>
      <c r="FI12" s="37"/>
      <c r="FJ12" s="37"/>
      <c r="FK12" s="37"/>
      <c r="FL12" s="37"/>
      <c r="FM12" s="37"/>
      <c r="FN12" s="37"/>
      <c r="FO12" s="37"/>
      <c r="FP12" s="37"/>
      <c r="FQ12" s="37"/>
      <c r="FR12" s="37"/>
      <c r="FS12" s="37"/>
      <c r="FT12" s="37"/>
      <c r="FU12" s="37"/>
      <c r="FV12" s="37"/>
      <c r="FW12" s="37"/>
      <c r="FX12" s="37"/>
      <c r="FY12" s="37"/>
      <c r="FZ12" s="37"/>
      <c r="GA12" s="37"/>
      <c r="GB12" s="37"/>
      <c r="GC12" s="37"/>
      <c r="GD12" s="37"/>
      <c r="GE12" s="37"/>
      <c r="GF12" s="37"/>
      <c r="GG12" s="37"/>
      <c r="GH12" s="37"/>
      <c r="GI12" s="37"/>
      <c r="GJ12" s="37"/>
      <c r="GK12" s="37"/>
      <c r="GL12" s="37"/>
      <c r="GM12" s="37"/>
      <c r="GN12" s="37"/>
      <c r="GO12" s="37"/>
      <c r="GP12" s="37"/>
      <c r="GQ12" s="37"/>
      <c r="GR12" s="37"/>
      <c r="GS12" s="37"/>
      <c r="GT12" s="37"/>
      <c r="GU12" s="37"/>
      <c r="GV12" s="37"/>
      <c r="GW12" s="37"/>
      <c r="GX12" s="37"/>
      <c r="GY12" s="37"/>
      <c r="GZ12" s="37"/>
      <c r="HA12" s="37"/>
      <c r="HB12" s="37"/>
      <c r="HC12" s="37"/>
      <c r="HD12" s="37"/>
      <c r="HE12" s="37"/>
      <c r="HF12" s="37"/>
      <c r="HG12" s="37"/>
      <c r="HH12" s="37"/>
      <c r="HI12" s="37"/>
      <c r="HJ12" s="37"/>
      <c r="HK12" s="37"/>
      <c r="HL12" s="37"/>
      <c r="HM12" s="37"/>
      <c r="HN12" s="37"/>
      <c r="HO12" s="37"/>
      <c r="HP12" s="37"/>
      <c r="HQ12" s="37"/>
      <c r="HR12" s="37"/>
      <c r="HS12" s="37"/>
      <c r="HT12" s="37"/>
      <c r="HU12" s="37"/>
      <c r="HV12" s="37"/>
      <c r="HW12" s="37"/>
      <c r="HX12" s="37"/>
      <c r="HY12" s="37"/>
      <c r="HZ12" s="37"/>
      <c r="IA12" s="37"/>
      <c r="IB12" s="37"/>
      <c r="IC12" s="37"/>
      <c r="ID12" s="37"/>
      <c r="IE12" s="37"/>
      <c r="IF12" s="37"/>
      <c r="IG12" s="37"/>
      <c r="IH12" s="37"/>
    </row>
    <row r="13" s="27" customFormat="1" ht="50" customHeight="1" spans="1:242">
      <c r="A13" s="28">
        <v>8</v>
      </c>
      <c r="B13" s="28" t="s">
        <v>93</v>
      </c>
      <c r="C13" s="32" t="s">
        <v>285</v>
      </c>
      <c r="D13" s="28">
        <v>15</v>
      </c>
      <c r="E13" s="28">
        <v>14</v>
      </c>
      <c r="F13" s="28"/>
      <c r="G13" s="28">
        <v>14</v>
      </c>
      <c r="H13" s="28"/>
      <c r="I13" s="7" t="s">
        <v>270</v>
      </c>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c r="EK13" s="37"/>
      <c r="EL13" s="37"/>
      <c r="EM13" s="37"/>
      <c r="EN13" s="37"/>
      <c r="EO13" s="37"/>
      <c r="EP13" s="37"/>
      <c r="EQ13" s="37"/>
      <c r="ER13" s="37"/>
      <c r="ES13" s="37"/>
      <c r="ET13" s="37"/>
      <c r="EU13" s="37"/>
      <c r="EV13" s="37"/>
      <c r="EW13" s="37"/>
      <c r="EX13" s="37"/>
      <c r="EY13" s="37"/>
      <c r="EZ13" s="37"/>
      <c r="FA13" s="37"/>
      <c r="FB13" s="37"/>
      <c r="FC13" s="37"/>
      <c r="FD13" s="37"/>
      <c r="FE13" s="37"/>
      <c r="FF13" s="37"/>
      <c r="FG13" s="37"/>
      <c r="FH13" s="37"/>
      <c r="FI13" s="37"/>
      <c r="FJ13" s="37"/>
      <c r="FK13" s="37"/>
      <c r="FL13" s="37"/>
      <c r="FM13" s="37"/>
      <c r="FN13" s="37"/>
      <c r="FO13" s="37"/>
      <c r="FP13" s="37"/>
      <c r="FQ13" s="37"/>
      <c r="FR13" s="37"/>
      <c r="FS13" s="37"/>
      <c r="FT13" s="37"/>
      <c r="FU13" s="37"/>
      <c r="FV13" s="37"/>
      <c r="FW13" s="37"/>
      <c r="FX13" s="37"/>
      <c r="FY13" s="37"/>
      <c r="FZ13" s="37"/>
      <c r="GA13" s="37"/>
      <c r="GB13" s="37"/>
      <c r="GC13" s="37"/>
      <c r="GD13" s="37"/>
      <c r="GE13" s="37"/>
      <c r="GF13" s="37"/>
      <c r="GG13" s="37"/>
      <c r="GH13" s="37"/>
      <c r="GI13" s="37"/>
      <c r="GJ13" s="37"/>
      <c r="GK13" s="37"/>
      <c r="GL13" s="37"/>
      <c r="GM13" s="37"/>
      <c r="GN13" s="37"/>
      <c r="GO13" s="37"/>
      <c r="GP13" s="37"/>
      <c r="GQ13" s="37"/>
      <c r="GR13" s="37"/>
      <c r="GS13" s="37"/>
      <c r="GT13" s="37"/>
      <c r="GU13" s="37"/>
      <c r="GV13" s="37"/>
      <c r="GW13" s="37"/>
      <c r="GX13" s="37"/>
      <c r="GY13" s="37"/>
      <c r="GZ13" s="37"/>
      <c r="HA13" s="37"/>
      <c r="HB13" s="37"/>
      <c r="HC13" s="37"/>
      <c r="HD13" s="37"/>
      <c r="HE13" s="37"/>
      <c r="HF13" s="37"/>
      <c r="HG13" s="37"/>
      <c r="HH13" s="37"/>
      <c r="HI13" s="37"/>
      <c r="HJ13" s="37"/>
      <c r="HK13" s="37"/>
      <c r="HL13" s="37"/>
      <c r="HM13" s="37"/>
      <c r="HN13" s="37"/>
      <c r="HO13" s="37"/>
      <c r="HP13" s="37"/>
      <c r="HQ13" s="37"/>
      <c r="HR13" s="37"/>
      <c r="HS13" s="37"/>
      <c r="HT13" s="37"/>
      <c r="HU13" s="37"/>
      <c r="HV13" s="37"/>
      <c r="HW13" s="37"/>
      <c r="HX13" s="37"/>
      <c r="HY13" s="37"/>
      <c r="HZ13" s="37"/>
      <c r="IA13" s="37"/>
      <c r="IB13" s="37"/>
      <c r="IC13" s="37"/>
      <c r="ID13" s="37"/>
      <c r="IE13" s="37"/>
      <c r="IF13" s="37"/>
      <c r="IG13" s="37"/>
      <c r="IH13" s="37"/>
    </row>
    <row r="14" s="27" customFormat="1" ht="49" customHeight="1" spans="1:242">
      <c r="A14" s="28">
        <v>9</v>
      </c>
      <c r="B14" s="28" t="s">
        <v>287</v>
      </c>
      <c r="C14" s="32" t="s">
        <v>288</v>
      </c>
      <c r="D14" s="28">
        <v>10</v>
      </c>
      <c r="E14" s="28">
        <v>10</v>
      </c>
      <c r="F14" s="28"/>
      <c r="G14" s="28">
        <v>10</v>
      </c>
      <c r="H14" s="28"/>
      <c r="I14" s="7" t="s">
        <v>290</v>
      </c>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c r="DL14" s="37"/>
      <c r="DM14" s="37"/>
      <c r="DN14" s="37"/>
      <c r="DO14" s="37"/>
      <c r="DP14" s="37"/>
      <c r="DQ14" s="37"/>
      <c r="DR14" s="37"/>
      <c r="DS14" s="37"/>
      <c r="DT14" s="37"/>
      <c r="DU14" s="37"/>
      <c r="DV14" s="37"/>
      <c r="DW14" s="37"/>
      <c r="DX14" s="37"/>
      <c r="DY14" s="37"/>
      <c r="DZ14" s="37"/>
      <c r="EA14" s="37"/>
      <c r="EB14" s="37"/>
      <c r="EC14" s="37"/>
      <c r="ED14" s="37"/>
      <c r="EE14" s="37"/>
      <c r="EF14" s="37"/>
      <c r="EG14" s="37"/>
      <c r="EH14" s="37"/>
      <c r="EI14" s="37"/>
      <c r="EJ14" s="37"/>
      <c r="EK14" s="37"/>
      <c r="EL14" s="37"/>
      <c r="EM14" s="37"/>
      <c r="EN14" s="37"/>
      <c r="EO14" s="37"/>
      <c r="EP14" s="37"/>
      <c r="EQ14" s="37"/>
      <c r="ER14" s="37"/>
      <c r="ES14" s="37"/>
      <c r="ET14" s="37"/>
      <c r="EU14" s="37"/>
      <c r="EV14" s="37"/>
      <c r="EW14" s="37"/>
      <c r="EX14" s="37"/>
      <c r="EY14" s="37"/>
      <c r="EZ14" s="37"/>
      <c r="FA14" s="37"/>
      <c r="FB14" s="37"/>
      <c r="FC14" s="37"/>
      <c r="FD14" s="37"/>
      <c r="FE14" s="37"/>
      <c r="FF14" s="37"/>
      <c r="FG14" s="37"/>
      <c r="FH14" s="37"/>
      <c r="FI14" s="37"/>
      <c r="FJ14" s="37"/>
      <c r="FK14" s="37"/>
      <c r="FL14" s="37"/>
      <c r="FM14" s="37"/>
      <c r="FN14" s="37"/>
      <c r="FO14" s="37"/>
      <c r="FP14" s="37"/>
      <c r="FQ14" s="37"/>
      <c r="FR14" s="37"/>
      <c r="FS14" s="37"/>
      <c r="FT14" s="37"/>
      <c r="FU14" s="37"/>
      <c r="FV14" s="37"/>
      <c r="FW14" s="37"/>
      <c r="FX14" s="37"/>
      <c r="FY14" s="37"/>
      <c r="FZ14" s="37"/>
      <c r="GA14" s="37"/>
      <c r="GB14" s="37"/>
      <c r="GC14" s="37"/>
      <c r="GD14" s="37"/>
      <c r="GE14" s="37"/>
      <c r="GF14" s="37"/>
      <c r="GG14" s="37"/>
      <c r="GH14" s="37"/>
      <c r="GI14" s="37"/>
      <c r="GJ14" s="37"/>
      <c r="GK14" s="37"/>
      <c r="GL14" s="37"/>
      <c r="GM14" s="37"/>
      <c r="GN14" s="37"/>
      <c r="GO14" s="37"/>
      <c r="GP14" s="37"/>
      <c r="GQ14" s="37"/>
      <c r="GR14" s="37"/>
      <c r="GS14" s="37"/>
      <c r="GT14" s="37"/>
      <c r="GU14" s="37"/>
      <c r="GV14" s="37"/>
      <c r="GW14" s="37"/>
      <c r="GX14" s="37"/>
      <c r="GY14" s="37"/>
      <c r="GZ14" s="37"/>
      <c r="HA14" s="37"/>
      <c r="HB14" s="37"/>
      <c r="HC14" s="37"/>
      <c r="HD14" s="37"/>
      <c r="HE14" s="37"/>
      <c r="HF14" s="37"/>
      <c r="HG14" s="37"/>
      <c r="HH14" s="37"/>
      <c r="HI14" s="37"/>
      <c r="HJ14" s="37"/>
      <c r="HK14" s="37"/>
      <c r="HL14" s="37"/>
      <c r="HM14" s="37"/>
      <c r="HN14" s="37"/>
      <c r="HO14" s="37"/>
      <c r="HP14" s="37"/>
      <c r="HQ14" s="37"/>
      <c r="HR14" s="37"/>
      <c r="HS14" s="37"/>
      <c r="HT14" s="37"/>
      <c r="HU14" s="37"/>
      <c r="HV14" s="37"/>
      <c r="HW14" s="37"/>
      <c r="HX14" s="37"/>
      <c r="HY14" s="37"/>
      <c r="HZ14" s="37"/>
      <c r="IA14" s="37"/>
      <c r="IB14" s="37"/>
      <c r="IC14" s="37"/>
      <c r="ID14" s="37"/>
      <c r="IE14" s="37"/>
      <c r="IF14" s="37"/>
      <c r="IG14" s="37"/>
      <c r="IH14" s="37"/>
    </row>
    <row r="15" s="27" customFormat="1" ht="67" customHeight="1" spans="1:242">
      <c r="A15" s="28">
        <v>10</v>
      </c>
      <c r="B15" s="28" t="s">
        <v>95</v>
      </c>
      <c r="C15" s="32" t="s">
        <v>291</v>
      </c>
      <c r="D15" s="28">
        <v>20</v>
      </c>
      <c r="E15" s="28">
        <v>18</v>
      </c>
      <c r="F15" s="28"/>
      <c r="G15" s="36">
        <v>18</v>
      </c>
      <c r="H15" s="28"/>
      <c r="I15" s="7" t="s">
        <v>279</v>
      </c>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c r="EI15" s="37"/>
      <c r="EJ15" s="37"/>
      <c r="EK15" s="37"/>
      <c r="EL15" s="37"/>
      <c r="EM15" s="37"/>
      <c r="EN15" s="37"/>
      <c r="EO15" s="37"/>
      <c r="EP15" s="37"/>
      <c r="EQ15" s="37"/>
      <c r="ER15" s="37"/>
      <c r="ES15" s="37"/>
      <c r="ET15" s="37"/>
      <c r="EU15" s="37"/>
      <c r="EV15" s="37"/>
      <c r="EW15" s="37"/>
      <c r="EX15" s="37"/>
      <c r="EY15" s="37"/>
      <c r="EZ15" s="37"/>
      <c r="FA15" s="37"/>
      <c r="FB15" s="37"/>
      <c r="FC15" s="37"/>
      <c r="FD15" s="37"/>
      <c r="FE15" s="37"/>
      <c r="FF15" s="37"/>
      <c r="FG15" s="37"/>
      <c r="FH15" s="37"/>
      <c r="FI15" s="37"/>
      <c r="FJ15" s="37"/>
      <c r="FK15" s="37"/>
      <c r="FL15" s="37"/>
      <c r="FM15" s="37"/>
      <c r="FN15" s="37"/>
      <c r="FO15" s="37"/>
      <c r="FP15" s="37"/>
      <c r="FQ15" s="37"/>
      <c r="FR15" s="37"/>
      <c r="FS15" s="37"/>
      <c r="FT15" s="37"/>
      <c r="FU15" s="37"/>
      <c r="FV15" s="37"/>
      <c r="FW15" s="37"/>
      <c r="FX15" s="37"/>
      <c r="FY15" s="37"/>
      <c r="FZ15" s="37"/>
      <c r="GA15" s="37"/>
      <c r="GB15" s="37"/>
      <c r="GC15" s="37"/>
      <c r="GD15" s="37"/>
      <c r="GE15" s="37"/>
      <c r="GF15" s="37"/>
      <c r="GG15" s="37"/>
      <c r="GH15" s="37"/>
      <c r="GI15" s="37"/>
      <c r="GJ15" s="37"/>
      <c r="GK15" s="37"/>
      <c r="GL15" s="37"/>
      <c r="GM15" s="37"/>
      <c r="GN15" s="37"/>
      <c r="GO15" s="37"/>
      <c r="GP15" s="37"/>
      <c r="GQ15" s="37"/>
      <c r="GR15" s="37"/>
      <c r="GS15" s="37"/>
      <c r="GT15" s="37"/>
      <c r="GU15" s="37"/>
      <c r="GV15" s="37"/>
      <c r="GW15" s="37"/>
      <c r="GX15" s="37"/>
      <c r="GY15" s="37"/>
      <c r="GZ15" s="37"/>
      <c r="HA15" s="37"/>
      <c r="HB15" s="37"/>
      <c r="HC15" s="37"/>
      <c r="HD15" s="37"/>
      <c r="HE15" s="37"/>
      <c r="HF15" s="37"/>
      <c r="HG15" s="37"/>
      <c r="HH15" s="37"/>
      <c r="HI15" s="37"/>
      <c r="HJ15" s="37"/>
      <c r="HK15" s="37"/>
      <c r="HL15" s="37"/>
      <c r="HM15" s="37"/>
      <c r="HN15" s="37"/>
      <c r="HO15" s="37"/>
      <c r="HP15" s="37"/>
      <c r="HQ15" s="37"/>
      <c r="HR15" s="37"/>
      <c r="HS15" s="37"/>
      <c r="HT15" s="37"/>
      <c r="HU15" s="37"/>
      <c r="HV15" s="37"/>
      <c r="HW15" s="37"/>
      <c r="HX15" s="37"/>
      <c r="HY15" s="37"/>
      <c r="HZ15" s="37"/>
      <c r="IA15" s="37"/>
      <c r="IB15" s="37"/>
      <c r="IC15" s="37"/>
      <c r="ID15" s="37"/>
      <c r="IE15" s="37"/>
      <c r="IF15" s="37"/>
      <c r="IG15" s="37"/>
      <c r="IH15" s="37"/>
    </row>
  </sheetData>
  <mergeCells count="5">
    <mergeCell ref="A2:H2"/>
    <mergeCell ref="A3:H3"/>
    <mergeCell ref="A5:C5"/>
    <mergeCell ref="B8:B9"/>
    <mergeCell ref="B10:B12"/>
  </mergeCells>
  <pageMargins left="0.511805555555556" right="0.432638888888889" top="0.275" bottom="0.156944444444444" header="0.196527777777778" footer="0.275"/>
  <pageSetup paperSize="9" fitToWidth="0" orientation="landscape" horizont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67.75" style="1" customWidth="1"/>
    <col min="4" max="4" width="5.12962962962963" style="1" customWidth="1"/>
    <col min="5" max="5" width="7.75" style="1" customWidth="1"/>
    <col min="6" max="6" width="20.8796296296296" style="1" customWidth="1"/>
    <col min="7" max="7" width="8.87962962962963" style="1" customWidth="1"/>
    <col min="8" max="8" width="24.25" style="1" customWidth="1"/>
    <col min="9" max="9" width="6.12962962962963" style="1" customWidth="1"/>
    <col min="10" max="242" width="9" style="1"/>
  </cols>
  <sheetData>
    <row r="1" spans="1:9">
      <c r="A1" s="2"/>
      <c r="B1" s="3" t="s">
        <v>81</v>
      </c>
      <c r="C1" s="4"/>
      <c r="D1" s="2"/>
      <c r="E1" s="2"/>
      <c r="F1" s="2"/>
      <c r="G1" s="2"/>
      <c r="H1" s="2"/>
      <c r="I1" s="2"/>
    </row>
    <row r="2" ht="14.4" spans="1:9">
      <c r="A2" s="5" t="s">
        <v>253</v>
      </c>
      <c r="B2" s="5"/>
      <c r="C2" s="5"/>
      <c r="D2" s="5"/>
      <c r="E2" s="5"/>
      <c r="F2" s="5"/>
      <c r="G2" s="5"/>
      <c r="H2" s="5"/>
      <c r="I2" s="5"/>
    </row>
    <row r="3" ht="14.4" spans="1:9">
      <c r="A3" s="6" t="s">
        <v>331</v>
      </c>
      <c r="B3" s="6"/>
      <c r="C3" s="6"/>
      <c r="D3" s="6"/>
      <c r="E3" s="6"/>
      <c r="F3" s="6"/>
      <c r="G3" s="6"/>
      <c r="H3" s="6"/>
      <c r="I3" s="6"/>
    </row>
    <row r="4" ht="27" customHeight="1" spans="1:9">
      <c r="A4" s="7" t="s">
        <v>2</v>
      </c>
      <c r="B4" s="7" t="s">
        <v>255</v>
      </c>
      <c r="C4" s="7" t="s">
        <v>256</v>
      </c>
      <c r="D4" s="7" t="s">
        <v>257</v>
      </c>
      <c r="E4" s="7" t="s">
        <v>258</v>
      </c>
      <c r="F4" s="7" t="s">
        <v>259</v>
      </c>
      <c r="G4" s="7" t="s">
        <v>260</v>
      </c>
      <c r="H4" s="7" t="s">
        <v>261</v>
      </c>
      <c r="I4" s="17" t="s">
        <v>262</v>
      </c>
    </row>
    <row r="5" ht="14.4" spans="1:9">
      <c r="A5" s="8" t="s">
        <v>263</v>
      </c>
      <c r="B5" s="9"/>
      <c r="C5" s="10"/>
      <c r="D5" s="7">
        <v>100</v>
      </c>
      <c r="E5" s="7">
        <f>SUM(E6:E15)</f>
        <v>93</v>
      </c>
      <c r="F5" s="7"/>
      <c r="G5" s="7">
        <f>SUM(G6:G15)</f>
        <v>95.7</v>
      </c>
      <c r="H5" s="7"/>
      <c r="I5" s="7"/>
    </row>
    <row r="6" ht="34" customHeight="1" spans="1:9">
      <c r="A6" s="7">
        <v>1</v>
      </c>
      <c r="B6" s="7" t="s">
        <v>89</v>
      </c>
      <c r="C6" s="11" t="s">
        <v>264</v>
      </c>
      <c r="D6" s="7">
        <v>10</v>
      </c>
      <c r="E6" s="7">
        <v>10</v>
      </c>
      <c r="F6" s="7"/>
      <c r="G6" s="7">
        <v>10</v>
      </c>
      <c r="H6" s="7"/>
      <c r="I6" s="7" t="s">
        <v>266</v>
      </c>
    </row>
    <row r="7" ht="34" customHeight="1" spans="1:9">
      <c r="A7" s="7">
        <v>2</v>
      </c>
      <c r="B7" s="7" t="s">
        <v>90</v>
      </c>
      <c r="C7" s="11" t="s">
        <v>267</v>
      </c>
      <c r="D7" s="7">
        <v>10</v>
      </c>
      <c r="E7" s="7">
        <v>10</v>
      </c>
      <c r="F7" s="7"/>
      <c r="G7" s="7">
        <v>10</v>
      </c>
      <c r="H7" s="7"/>
      <c r="I7" s="7" t="s">
        <v>270</v>
      </c>
    </row>
    <row r="8" ht="34" customHeight="1" spans="1:9">
      <c r="A8" s="7">
        <v>3</v>
      </c>
      <c r="B8" s="7" t="s">
        <v>271</v>
      </c>
      <c r="C8" s="13" t="s">
        <v>295</v>
      </c>
      <c r="D8" s="7">
        <v>5</v>
      </c>
      <c r="E8" s="7">
        <v>5</v>
      </c>
      <c r="F8" s="7"/>
      <c r="G8" s="7">
        <v>5</v>
      </c>
      <c r="H8" s="7"/>
      <c r="I8" s="7" t="s">
        <v>270</v>
      </c>
    </row>
    <row r="9" ht="34" customHeight="1" spans="1:9">
      <c r="A9" s="7">
        <v>4</v>
      </c>
      <c r="B9" s="7"/>
      <c r="C9" s="13" t="s">
        <v>296</v>
      </c>
      <c r="D9" s="7">
        <v>10</v>
      </c>
      <c r="E9" s="7">
        <v>10</v>
      </c>
      <c r="F9" s="7"/>
      <c r="G9" s="7">
        <v>9.2</v>
      </c>
      <c r="H9" s="7"/>
      <c r="I9" s="7" t="s">
        <v>270</v>
      </c>
    </row>
    <row r="10" ht="48" spans="1:9">
      <c r="A10" s="7">
        <v>5</v>
      </c>
      <c r="B10" s="7" t="s">
        <v>276</v>
      </c>
      <c r="C10" s="14" t="s">
        <v>277</v>
      </c>
      <c r="D10" s="7">
        <v>5</v>
      </c>
      <c r="E10" s="7">
        <v>5</v>
      </c>
      <c r="F10" s="7"/>
      <c r="G10" s="7">
        <v>5</v>
      </c>
      <c r="H10" s="7" t="s">
        <v>278</v>
      </c>
      <c r="I10" s="7" t="s">
        <v>279</v>
      </c>
    </row>
    <row r="11" ht="72" customHeight="1" spans="1:9">
      <c r="A11" s="7">
        <v>6</v>
      </c>
      <c r="B11" s="7"/>
      <c r="C11" s="13" t="s">
        <v>280</v>
      </c>
      <c r="D11" s="7">
        <v>9</v>
      </c>
      <c r="E11" s="7">
        <v>12</v>
      </c>
      <c r="F11" s="7"/>
      <c r="G11" s="7">
        <v>7.5</v>
      </c>
      <c r="H11" s="15" t="s">
        <v>332</v>
      </c>
      <c r="I11" s="7" t="s">
        <v>279</v>
      </c>
    </row>
    <row r="12" ht="60" spans="1:9">
      <c r="A12" s="7">
        <v>7</v>
      </c>
      <c r="B12" s="7"/>
      <c r="C12" s="13" t="s">
        <v>283</v>
      </c>
      <c r="D12" s="7">
        <v>6</v>
      </c>
      <c r="E12" s="7"/>
      <c r="F12" s="7"/>
      <c r="G12" s="7">
        <v>5</v>
      </c>
      <c r="H12" s="7" t="s">
        <v>324</v>
      </c>
      <c r="I12" s="7" t="s">
        <v>279</v>
      </c>
    </row>
    <row r="13" ht="48" spans="1:9">
      <c r="A13" s="7">
        <v>8</v>
      </c>
      <c r="B13" s="7" t="s">
        <v>93</v>
      </c>
      <c r="C13" s="11" t="s">
        <v>285</v>
      </c>
      <c r="D13" s="7">
        <v>15</v>
      </c>
      <c r="E13" s="7">
        <v>15</v>
      </c>
      <c r="F13" s="7"/>
      <c r="G13" s="7">
        <v>15</v>
      </c>
      <c r="H13" s="7"/>
      <c r="I13" s="7" t="s">
        <v>270</v>
      </c>
    </row>
    <row r="14" ht="42" customHeight="1" spans="1:9">
      <c r="A14" s="7">
        <v>9</v>
      </c>
      <c r="B14" s="7" t="s">
        <v>287</v>
      </c>
      <c r="C14" s="11" t="s">
        <v>288</v>
      </c>
      <c r="D14" s="7">
        <v>10</v>
      </c>
      <c r="E14" s="7">
        <v>7</v>
      </c>
      <c r="F14" s="15" t="s">
        <v>333</v>
      </c>
      <c r="G14" s="7">
        <v>10</v>
      </c>
      <c r="H14" s="7"/>
      <c r="I14" s="7" t="s">
        <v>290</v>
      </c>
    </row>
    <row r="15" ht="57" customHeight="1" spans="1:9">
      <c r="A15" s="7">
        <v>10</v>
      </c>
      <c r="B15" s="7" t="s">
        <v>95</v>
      </c>
      <c r="C15" s="11" t="s">
        <v>291</v>
      </c>
      <c r="D15" s="7">
        <v>20</v>
      </c>
      <c r="E15" s="7">
        <v>19</v>
      </c>
      <c r="F15" s="7"/>
      <c r="G15" s="16">
        <v>19</v>
      </c>
      <c r="H15" s="7"/>
      <c r="I15" s="7" t="s">
        <v>279</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0" orientation="landscape" horizont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I15"/>
  <sheetViews>
    <sheetView workbookViewId="0">
      <selection activeCell="G15" sqref="G15"/>
    </sheetView>
  </sheetViews>
  <sheetFormatPr defaultColWidth="9" defaultRowHeight="15.6"/>
  <cols>
    <col min="1" max="1" width="4" style="1" customWidth="1"/>
    <col min="2" max="2" width="9.25" style="1" customWidth="1"/>
    <col min="3" max="3" width="58.4074074074074" style="1" customWidth="1"/>
    <col min="4" max="4" width="5.12962962962963" style="1" customWidth="1"/>
    <col min="5" max="5" width="7.37962962962963" style="1" customWidth="1"/>
    <col min="6" max="6" width="28.962962962963" style="1" customWidth="1"/>
    <col min="7" max="7" width="9.62962962962963" style="1" customWidth="1"/>
    <col min="8" max="8" width="31.3611111111111" style="1" customWidth="1"/>
    <col min="9" max="9" width="10.8796296296296" style="1" customWidth="1"/>
    <col min="10" max="242" width="9" style="1"/>
  </cols>
  <sheetData>
    <row r="1" spans="1:9">
      <c r="A1" s="2"/>
      <c r="B1" s="3" t="s">
        <v>81</v>
      </c>
      <c r="C1" s="4"/>
      <c r="D1" s="2"/>
      <c r="E1" s="2"/>
      <c r="F1" s="2"/>
      <c r="G1" s="2"/>
      <c r="H1" s="2"/>
      <c r="I1" s="2"/>
    </row>
    <row r="2" ht="14.4" spans="1:9">
      <c r="A2" s="5" t="s">
        <v>253</v>
      </c>
      <c r="B2" s="5"/>
      <c r="C2" s="5"/>
      <c r="D2" s="5"/>
      <c r="E2" s="5"/>
      <c r="F2" s="5"/>
      <c r="G2" s="5"/>
      <c r="H2" s="5"/>
      <c r="I2" s="5"/>
    </row>
    <row r="3" ht="14.4" spans="1:9">
      <c r="A3" s="6" t="s">
        <v>334</v>
      </c>
      <c r="B3" s="6"/>
      <c r="C3" s="6"/>
      <c r="D3" s="6"/>
      <c r="E3" s="6"/>
      <c r="F3" s="6"/>
      <c r="G3" s="6"/>
      <c r="H3" s="6"/>
      <c r="I3" s="6"/>
    </row>
    <row r="4" ht="27" customHeight="1" spans="1:9">
      <c r="A4" s="7" t="s">
        <v>2</v>
      </c>
      <c r="B4" s="7" t="s">
        <v>255</v>
      </c>
      <c r="C4" s="7" t="s">
        <v>256</v>
      </c>
      <c r="D4" s="7" t="s">
        <v>257</v>
      </c>
      <c r="E4" s="7" t="s">
        <v>258</v>
      </c>
      <c r="F4" s="7" t="s">
        <v>259</v>
      </c>
      <c r="G4" s="7" t="s">
        <v>260</v>
      </c>
      <c r="H4" s="7" t="s">
        <v>261</v>
      </c>
      <c r="I4" s="17" t="s">
        <v>262</v>
      </c>
    </row>
    <row r="5" ht="14.4" spans="1:9">
      <c r="A5" s="8" t="s">
        <v>263</v>
      </c>
      <c r="B5" s="9"/>
      <c r="C5" s="10"/>
      <c r="D5" s="7">
        <v>100</v>
      </c>
      <c r="E5" s="7">
        <f>SUM(E6:E15)</f>
        <v>85</v>
      </c>
      <c r="F5" s="7"/>
      <c r="G5" s="7">
        <f>SUM(G6:G15)</f>
        <v>78.01</v>
      </c>
      <c r="H5" s="7"/>
      <c r="I5" s="7"/>
    </row>
    <row r="6" ht="54" customHeight="1" spans="1:9">
      <c r="A6" s="7">
        <v>1</v>
      </c>
      <c r="B6" s="7" t="s">
        <v>89</v>
      </c>
      <c r="C6" s="11" t="s">
        <v>264</v>
      </c>
      <c r="D6" s="7">
        <v>10</v>
      </c>
      <c r="E6" s="7">
        <v>10</v>
      </c>
      <c r="F6" s="7"/>
      <c r="G6" s="12">
        <v>5</v>
      </c>
      <c r="H6" s="12" t="s">
        <v>335</v>
      </c>
      <c r="I6" s="7" t="s">
        <v>266</v>
      </c>
    </row>
    <row r="7" ht="36" spans="1:9">
      <c r="A7" s="7">
        <v>2</v>
      </c>
      <c r="B7" s="7" t="s">
        <v>90</v>
      </c>
      <c r="C7" s="11" t="s">
        <v>267</v>
      </c>
      <c r="D7" s="7">
        <v>10</v>
      </c>
      <c r="E7" s="7">
        <v>8</v>
      </c>
      <c r="F7" s="7"/>
      <c r="G7" s="7">
        <v>8</v>
      </c>
      <c r="H7" s="7"/>
      <c r="I7" s="7" t="s">
        <v>270</v>
      </c>
    </row>
    <row r="8" ht="24" spans="1:9">
      <c r="A8" s="7">
        <v>3</v>
      </c>
      <c r="B8" s="7" t="s">
        <v>271</v>
      </c>
      <c r="C8" s="13" t="s">
        <v>295</v>
      </c>
      <c r="D8" s="7">
        <v>5</v>
      </c>
      <c r="E8" s="7">
        <v>5</v>
      </c>
      <c r="F8" s="7"/>
      <c r="G8" s="7">
        <v>5</v>
      </c>
      <c r="H8" s="7"/>
      <c r="I8" s="7" t="s">
        <v>270</v>
      </c>
    </row>
    <row r="9" ht="24" spans="1:9">
      <c r="A9" s="7">
        <v>4</v>
      </c>
      <c r="B9" s="7"/>
      <c r="C9" s="13" t="s">
        <v>296</v>
      </c>
      <c r="D9" s="7">
        <v>10</v>
      </c>
      <c r="E9" s="7">
        <v>8</v>
      </c>
      <c r="F9" s="7"/>
      <c r="G9" s="7">
        <v>8.51</v>
      </c>
      <c r="H9" s="7"/>
      <c r="I9" s="7" t="s">
        <v>270</v>
      </c>
    </row>
    <row r="10" ht="36" spans="1:9">
      <c r="A10" s="7">
        <v>5</v>
      </c>
      <c r="B10" s="7" t="s">
        <v>276</v>
      </c>
      <c r="C10" s="14" t="s">
        <v>277</v>
      </c>
      <c r="D10" s="7">
        <v>5</v>
      </c>
      <c r="E10" s="7">
        <v>5</v>
      </c>
      <c r="F10" s="7"/>
      <c r="G10" s="7">
        <v>5</v>
      </c>
      <c r="H10" s="7" t="s">
        <v>278</v>
      </c>
      <c r="I10" s="7" t="s">
        <v>279</v>
      </c>
    </row>
    <row r="11" ht="84" spans="1:9">
      <c r="A11" s="7">
        <v>6</v>
      </c>
      <c r="B11" s="7"/>
      <c r="C11" s="13" t="s">
        <v>280</v>
      </c>
      <c r="D11" s="7">
        <v>9</v>
      </c>
      <c r="E11" s="7">
        <v>9</v>
      </c>
      <c r="F11" s="7"/>
      <c r="G11" s="7">
        <v>7.5</v>
      </c>
      <c r="H11" s="15" t="s">
        <v>332</v>
      </c>
      <c r="I11" s="7" t="s">
        <v>279</v>
      </c>
    </row>
    <row r="12" ht="63" customHeight="1" spans="1:9">
      <c r="A12" s="7">
        <v>7</v>
      </c>
      <c r="B12" s="7"/>
      <c r="C12" s="13" t="s">
        <v>283</v>
      </c>
      <c r="D12" s="7">
        <v>6</v>
      </c>
      <c r="E12" s="7">
        <v>0</v>
      </c>
      <c r="F12" s="7" t="s">
        <v>336</v>
      </c>
      <c r="G12" s="7">
        <v>0</v>
      </c>
      <c r="H12" s="7" t="s">
        <v>337</v>
      </c>
      <c r="I12" s="7" t="s">
        <v>279</v>
      </c>
    </row>
    <row r="13" ht="53" customHeight="1" spans="1:9">
      <c r="A13" s="7">
        <v>8</v>
      </c>
      <c r="B13" s="7" t="s">
        <v>93</v>
      </c>
      <c r="C13" s="11" t="s">
        <v>285</v>
      </c>
      <c r="D13" s="7">
        <v>15</v>
      </c>
      <c r="E13" s="7">
        <v>15</v>
      </c>
      <c r="F13" s="7"/>
      <c r="G13" s="7">
        <v>15</v>
      </c>
      <c r="H13" s="7"/>
      <c r="I13" s="7" t="s">
        <v>270</v>
      </c>
    </row>
    <row r="14" ht="51" customHeight="1" spans="1:9">
      <c r="A14" s="7">
        <v>9</v>
      </c>
      <c r="B14" s="7" t="s">
        <v>287</v>
      </c>
      <c r="C14" s="11" t="s">
        <v>288</v>
      </c>
      <c r="D14" s="7">
        <v>10</v>
      </c>
      <c r="E14" s="7">
        <v>10</v>
      </c>
      <c r="F14" s="7"/>
      <c r="G14" s="7">
        <v>7</v>
      </c>
      <c r="H14" s="7" t="s">
        <v>338</v>
      </c>
      <c r="I14" s="7" t="s">
        <v>290</v>
      </c>
    </row>
    <row r="15" ht="72" customHeight="1" spans="1:9">
      <c r="A15" s="7">
        <v>10</v>
      </c>
      <c r="B15" s="7" t="s">
        <v>95</v>
      </c>
      <c r="C15" s="11" t="s">
        <v>291</v>
      </c>
      <c r="D15" s="7">
        <v>20</v>
      </c>
      <c r="E15" s="7">
        <v>15</v>
      </c>
      <c r="F15" s="7"/>
      <c r="G15" s="16">
        <v>17</v>
      </c>
      <c r="H15" s="7"/>
      <c r="I15" s="7" t="s">
        <v>279</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78"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32</vt:i4>
      </vt:variant>
    </vt:vector>
  </HeadingPairs>
  <TitlesOfParts>
    <vt:vector size="32" baseType="lpstr">
      <vt:lpstr>附件4</vt:lpstr>
      <vt:lpstr>水利工程施工统计表</vt:lpstr>
      <vt:lpstr>C001</vt:lpstr>
      <vt:lpstr>C003-1</vt:lpstr>
      <vt:lpstr>C004</vt:lpstr>
      <vt:lpstr>C005-2</vt:lpstr>
      <vt:lpstr>C006-1</vt:lpstr>
      <vt:lpstr>C006-2</vt:lpstr>
      <vt:lpstr>C007等菜北标</vt:lpstr>
      <vt:lpstr>Y002</vt:lpstr>
      <vt:lpstr>Y003</vt:lpstr>
      <vt:lpstr>J001-2</vt:lpstr>
      <vt:lpstr>J002-1</vt:lpstr>
      <vt:lpstr>J002-2</vt:lpstr>
      <vt:lpstr>J005-1</vt:lpstr>
      <vt:lpstr>J005-2</vt:lpstr>
      <vt:lpstr>J006-1</vt:lpstr>
      <vt:lpstr>J007-1</vt:lpstr>
      <vt:lpstr>J007-2 </vt:lpstr>
      <vt:lpstr>J008-1</vt:lpstr>
      <vt:lpstr>J008-2</vt:lpstr>
      <vt:lpstr>J009-1</vt:lpstr>
      <vt:lpstr>J009-2</vt:lpstr>
      <vt:lpstr>J010-1</vt:lpstr>
      <vt:lpstr>J010-2</vt:lpstr>
      <vt:lpstr>J011-2</vt:lpstr>
      <vt:lpstr>H001</vt:lpstr>
      <vt:lpstr>H002-1</vt:lpstr>
      <vt:lpstr>H002-2</vt:lpstr>
      <vt:lpstr>H003-1</vt:lpstr>
      <vt:lpstr>H004</vt:lpstr>
      <vt:lpstr>H005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dc:creator>
  <cp:lastModifiedBy>1</cp:lastModifiedBy>
  <dcterms:created xsi:type="dcterms:W3CDTF">2020-02-27T06:52:00Z</dcterms:created>
  <cp:lastPrinted>2020-03-18T06:07:00Z</cp:lastPrinted>
  <dcterms:modified xsi:type="dcterms:W3CDTF">2022-01-10T10:37:16Z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ies>
</file>